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n\Documents\John Personal\HAF League\"/>
    </mc:Choice>
  </mc:AlternateContent>
  <xr:revisionPtr revIDLastSave="0" documentId="8_{81A9964E-FD19-4D82-BC04-CCB6961954FC}" xr6:coauthVersionLast="47" xr6:coauthVersionMax="47" xr10:uidLastSave="{00000000-0000-0000-0000-000000000000}"/>
  <bookViews>
    <workbookView xWindow="-120" yWindow="-120" windowWidth="29040" windowHeight="15720" xr2:uid="{154BBAC1-B773-4CBF-97A2-0D3C1BE39B36}"/>
  </bookViews>
  <sheets>
    <sheet name="2024 Day 2 Peoria Scores" sheetId="7" r:id="rId1"/>
    <sheet name="Day 2 Players" sheetId="5" r:id="rId2"/>
    <sheet name="Day 2 Course &amp; Tourney" sheetId="4" r:id="rId3"/>
    <sheet name="Day 2 Results" sheetId="9" r:id="rId4"/>
  </sheets>
  <definedNames>
    <definedName name="cellRef">_xlfn.LAMBDA(_xlpm.r,_xlpm.c,INDIRECT(ADDRESS(_xlpm.r,_xlpm.c)))</definedName>
    <definedName name="ChampPlayerInfo">#REF!</definedName>
    <definedName name="D1BlockHeight">#REF!</definedName>
    <definedName name="D1BlockStart">#REF!</definedName>
    <definedName name="D1HandicapAllowance">#REF!</definedName>
    <definedName name="D1HoleInfo">#REF!</definedName>
    <definedName name="D1IncludeAll">#REF!</definedName>
    <definedName name="D1Kitty">SUM(_xlfn.CHOOSECOLS(D1PlayerInfo,PlayerEntryCol))</definedName>
    <definedName name="D1MaxHandicap">#REF!</definedName>
    <definedName name="D1MensTees">#REF!</definedName>
    <definedName name="D1PlacePayouts">#REF!</definedName>
    <definedName name="D1PlayerInfo">#REF!</definedName>
    <definedName name="D1StablefordAce">#REF!</definedName>
    <definedName name="D1WomensTees">#REF!</definedName>
    <definedName name="D2BlockHeight">'Day 2 Course &amp; Tourney'!$N$1</definedName>
    <definedName name="D2BlockStart">'Day 2 Course &amp; Tourney'!$N$2</definedName>
    <definedName name="D2HandicapAllowance">'Day 2 Course &amp; Tourney'!$B$10</definedName>
    <definedName name="D2HoleInfo">'Day 2 Course &amp; Tourney'!$F$3:$L$20</definedName>
    <definedName name="D2IncludeAll">'Day 2 Course &amp; Tourney'!$N$3</definedName>
    <definedName name="D2Kitty">SUM(_xlfn.CHOOSECOLS(D2PlayerInfo,PlayerEntryCol))</definedName>
    <definedName name="D2MaxHandicap">'Day 2 Course &amp; Tourney'!$B$11</definedName>
    <definedName name="D2MensTees">'Day 2 Course &amp; Tourney'!$B$2:$E$5</definedName>
    <definedName name="D2PlacePayouts">'Day 2 Course &amp; Tourney'!$A$16:$B$21</definedName>
    <definedName name="D2PlayerInfo">'Day 2 Players'!$A$2:$G$20</definedName>
    <definedName name="D2WomensTees">'Day 2 Course &amp; Tourney'!$B$6:$E$9</definedName>
    <definedName name="D3BlockHeight">#REF!</definedName>
    <definedName name="D3BlockStart">#REF!</definedName>
    <definedName name="D3HandicapAllowance">#REF!</definedName>
    <definedName name="D3HoleInfo">#REF!</definedName>
    <definedName name="D3IncludeAll">#REF!</definedName>
    <definedName name="D3Kitty">SUM(_xlfn.CHOOSECOLS(D3PlayerInfo,PlayerEntryCol))</definedName>
    <definedName name="D3MaxHandicap">#REF!</definedName>
    <definedName name="D3MensTees">#REF!</definedName>
    <definedName name="D3PlacePayouts">#REF!</definedName>
    <definedName name="D3PlayerInfo">#REF!</definedName>
    <definedName name="D3Scores">#REF!</definedName>
    <definedName name="D3WomensTees">#REF!</definedName>
    <definedName name="getHoleCol">_xlfn.LAMBDA(_xlpm.array,_xlpm.hole,_xlpm.column,_xlfn.SINGLE(_xlfn.CHOOSECOLS(_xlfn.CHOOSEROWS(_xlpm.array,MATCH(_xlpm.hole,_xlfn.CHOOSECOLS(_xlpm.array,1))),_xlpm.column)))</definedName>
    <definedName name="getPlayerCol">_xlfn.LAMBDA(_xlpm.array,_xlpm.player,_xlpm.column,_xlfn.SINGLE(_xlfn.CHOOSECOLS(_xlfn.CHOOSEROWS(_xlpm.array,MATCH(_xlpm.player,_xlfn.CHOOSECOLS(_xlpm.array,PlayerNumCol))),_xlpm.column)))</definedName>
    <definedName name="HoleHcpFCol">4</definedName>
    <definedName name="HoleHcpMCol">2</definedName>
    <definedName name="HoleNumCol">1</definedName>
    <definedName name="HoleParFCol">5</definedName>
    <definedName name="HoleParMCol">3</definedName>
    <definedName name="HolePeoriaHolesCol">6</definedName>
    <definedName name="myMin">_xlfn.LAMBDA(_xlpm.f,_xlpm.s,IF(_xlpm.f&gt;_xlpm.s,_xlpm.s,IF(_xlpm.f=_xlpm.s,_xlpm.s,_xlpm.f)))</definedName>
    <definedName name="player">_xlfn.LAMBDA(_xlpm.bs,_xlpm.bh,ROUNDDOWN((ROW()-_xlpm.bs)/_xlpm.bh,0)+1)</definedName>
    <definedName name="PlayerEntryCol">7</definedName>
    <definedName name="PlayerGenderCol">5</definedName>
    <definedName name="PlayerHcpCol">2</definedName>
    <definedName name="PlayerNameCol">1</definedName>
    <definedName name="PlayerNumCol">3</definedName>
    <definedName name="PlayerTeamCol">4</definedName>
    <definedName name="PlayerTeeCol">6</definedName>
    <definedName name="Stableford_Points">#REF!</definedName>
    <definedName name="StartingPoint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" i="9" l="1" a="1"/>
  <c r="U3" i="9" s="1"/>
  <c r="U77" i="7"/>
  <c r="A76" i="7" a="1"/>
  <c r="A76" i="7" s="1"/>
  <c r="A75" i="7" a="1"/>
  <c r="A75" i="7" s="1"/>
  <c r="E5" i="4"/>
  <c r="D5" i="4"/>
  <c r="C5" i="4"/>
  <c r="B5" i="4"/>
  <c r="D9" i="4"/>
  <c r="C9" i="4"/>
  <c r="B9" i="4"/>
  <c r="U71" i="7"/>
  <c r="A70" i="7" a="1"/>
  <c r="A70" i="7" s="1"/>
  <c r="A69" i="7" a="1"/>
  <c r="A69" i="7" s="1"/>
  <c r="U65" i="7"/>
  <c r="A64" i="7" a="1"/>
  <c r="A64" i="7" s="1"/>
  <c r="A63" i="7" a="1"/>
  <c r="A63" i="7" s="1"/>
  <c r="U59" i="7"/>
  <c r="A58" i="7" a="1"/>
  <c r="A58" i="7" s="1"/>
  <c r="A57" i="7" a="1"/>
  <c r="A57" i="7" s="1"/>
  <c r="U53" i="7"/>
  <c r="A52" i="7" a="1"/>
  <c r="A52" i="7" s="1"/>
  <c r="A51" i="7" a="1"/>
  <c r="A51" i="7" s="1"/>
  <c r="U47" i="7"/>
  <c r="A46" i="7" a="1"/>
  <c r="A46" i="7" s="1"/>
  <c r="A45" i="7" a="1"/>
  <c r="A45" i="7" s="1"/>
  <c r="U41" i="7"/>
  <c r="A40" i="7" a="1"/>
  <c r="A40" i="7" s="1"/>
  <c r="A39" i="7" a="1"/>
  <c r="A39" i="7" s="1"/>
  <c r="U35" i="7"/>
  <c r="A34" i="7" a="1"/>
  <c r="A34" i="7" s="1"/>
  <c r="A33" i="7" a="1"/>
  <c r="A33" i="7" s="1"/>
  <c r="U29" i="7"/>
  <c r="A28" i="7" a="1"/>
  <c r="A28" i="7" s="1"/>
  <c r="A27" i="7" a="1"/>
  <c r="A27" i="7" s="1"/>
  <c r="A53" i="7" a="1"/>
  <c r="D52" i="7" a="1"/>
  <c r="A47" i="7" a="1"/>
  <c r="A67" i="7" a="1"/>
  <c r="A43" i="7" a="1"/>
  <c r="A71" i="7" a="1"/>
  <c r="A30" i="7" a="1"/>
  <c r="D34" i="7" a="1"/>
  <c r="X7" i="9" a="1"/>
  <c r="D76" i="7" a="1"/>
  <c r="A77" i="7" a="1"/>
  <c r="A54" i="7" a="1"/>
  <c r="A48" i="7" a="1"/>
  <c r="X3" i="9" a="1"/>
  <c r="A79" i="7" a="1"/>
  <c r="W7" i="9" a="1"/>
  <c r="A65" i="7" a="1"/>
  <c r="A60" i="7" a="1"/>
  <c r="A66" i="7" a="1"/>
  <c r="W5" i="9" a="1"/>
  <c r="A61" i="7" a="1"/>
  <c r="A31" i="7" a="1"/>
  <c r="X5" i="9" a="1"/>
  <c r="A55" i="7" a="1"/>
  <c r="D28" i="7" a="1"/>
  <c r="A72" i="7" a="1"/>
  <c r="D64" i="7" a="1"/>
  <c r="D70" i="7" a="1"/>
  <c r="W6" i="9" a="1"/>
  <c r="W4" i="9" a="1"/>
  <c r="A49" i="7" a="1"/>
  <c r="D58" i="7" a="1"/>
  <c r="D40" i="7" a="1"/>
  <c r="X6" i="9" a="1"/>
  <c r="A29" i="7" a="1"/>
  <c r="A36" i="7" a="1"/>
  <c r="A78" i="7" a="1"/>
  <c r="A42" i="7" a="1"/>
  <c r="W3" i="9" a="1"/>
  <c r="A59" i="7" a="1"/>
  <c r="A35" i="7" a="1"/>
  <c r="A41" i="7" a="1"/>
  <c r="A73" i="7" a="1"/>
  <c r="A37" i="7" a="1"/>
  <c r="X4" i="9" a="1"/>
  <c r="D46" i="7" a="1"/>
  <c r="W4" i="9" l="1"/>
  <c r="W5" i="9"/>
  <c r="W6" i="9"/>
  <c r="W7" i="9"/>
  <c r="W3" i="9"/>
  <c r="X7" i="9"/>
  <c r="X6" i="9"/>
  <c r="X5" i="9"/>
  <c r="X4" i="9"/>
  <c r="X3" i="9"/>
  <c r="A77" i="7"/>
  <c r="A78" i="7"/>
  <c r="D76" i="7"/>
  <c r="A79" i="7"/>
  <c r="D70" i="7"/>
  <c r="A71" i="7"/>
  <c r="A72" i="7"/>
  <c r="A73" i="7"/>
  <c r="A65" i="7"/>
  <c r="A66" i="7"/>
  <c r="D64" i="7"/>
  <c r="A67" i="7"/>
  <c r="A59" i="7"/>
  <c r="A60" i="7"/>
  <c r="A61" i="7"/>
  <c r="D58" i="7"/>
  <c r="A54" i="7"/>
  <c r="A55" i="7"/>
  <c r="D52" i="7"/>
  <c r="A53" i="7"/>
  <c r="D46" i="7"/>
  <c r="A47" i="7"/>
  <c r="A48" i="7"/>
  <c r="A49" i="7"/>
  <c r="A41" i="7"/>
  <c r="A42" i="7"/>
  <c r="D40" i="7"/>
  <c r="A43" i="7"/>
  <c r="D34" i="7"/>
  <c r="A35" i="7"/>
  <c r="A36" i="7"/>
  <c r="A37" i="7"/>
  <c r="A31" i="7"/>
  <c r="A30" i="7"/>
  <c r="D28" i="7"/>
  <c r="A29" i="7"/>
  <c r="E52" i="7" a="1"/>
  <c r="E34" i="7" a="1"/>
  <c r="E58" i="7" a="1"/>
  <c r="E46" i="7" a="1"/>
  <c r="E70" i="7" a="1"/>
  <c r="E40" i="7" a="1"/>
  <c r="E64" i="7" a="1"/>
  <c r="E28" i="7" a="1"/>
  <c r="E76" i="7" a="1"/>
  <c r="E76" i="7" l="1"/>
  <c r="E70" i="7"/>
  <c r="E64" i="7"/>
  <c r="E58" i="7"/>
  <c r="E52" i="7"/>
  <c r="E46" i="7"/>
  <c r="E40" i="7"/>
  <c r="E34" i="7"/>
  <c r="E28" i="7"/>
  <c r="Q48" i="7" a="1"/>
  <c r="S78" i="7" a="1"/>
  <c r="D60" i="7" a="1"/>
  <c r="D72" i="7" a="1"/>
  <c r="K66" i="7" a="1"/>
  <c r="I66" i="7" a="1"/>
  <c r="N66" i="7" a="1"/>
  <c r="F36" i="7" a="1"/>
  <c r="E42" i="7" a="1"/>
  <c r="L72" i="7" a="1"/>
  <c r="E48" i="7" a="1"/>
  <c r="G60" i="7" a="1"/>
  <c r="P30" i="7" a="1"/>
  <c r="D30" i="7" a="1"/>
  <c r="D48" i="7" a="1"/>
  <c r="P54" i="7" a="1"/>
  <c r="F78" i="7" a="1"/>
  <c r="L78" i="7" a="1"/>
  <c r="I54" i="7" a="1"/>
  <c r="G42" i="7" a="1"/>
  <c r="Q72" i="7" a="1"/>
  <c r="S36" i="7" a="1"/>
  <c r="O66" i="7" a="1"/>
  <c r="N30" i="7" a="1"/>
  <c r="G78" i="7" a="1"/>
  <c r="H42" i="7" a="1"/>
  <c r="R72" i="7" a="1"/>
  <c r="M72" i="7" a="1"/>
  <c r="H60" i="7" a="1"/>
  <c r="O36" i="7" a="1"/>
  <c r="J78" i="7" a="1"/>
  <c r="M48" i="7" a="1"/>
  <c r="P48" i="7" a="1"/>
  <c r="T30" i="7" a="1"/>
  <c r="O30" i="7" a="1"/>
  <c r="L66" i="7" a="1"/>
  <c r="F72" i="7" a="1"/>
  <c r="R30" i="7" a="1"/>
  <c r="P66" i="7" a="1"/>
  <c r="F42" i="7" a="1"/>
  <c r="N72" i="7" a="1"/>
  <c r="N48" i="7" a="1"/>
  <c r="K36" i="7" a="1"/>
  <c r="D36" i="7" a="1"/>
  <c r="T54" i="7" a="1"/>
  <c r="N42" i="7" a="1"/>
  <c r="C42" i="7" a="1"/>
  <c r="S48" i="7" a="1"/>
  <c r="H66" i="7" a="1"/>
  <c r="L36" i="7" a="1"/>
  <c r="C48" i="7" a="1"/>
  <c r="R60" i="7" a="1"/>
  <c r="O72" i="7" a="1"/>
  <c r="S30" i="7" a="1"/>
  <c r="O48" i="7" a="1"/>
  <c r="F66" i="7" a="1"/>
  <c r="F48" i="7" a="1"/>
  <c r="G36" i="7" a="1"/>
  <c r="J48" i="7" a="1"/>
  <c r="N54" i="7" a="1"/>
  <c r="P36" i="7" a="1"/>
  <c r="K42" i="7" a="1"/>
  <c r="S42" i="7" a="1"/>
  <c r="O60" i="7" a="1"/>
  <c r="C78" i="7" a="1"/>
  <c r="L60" i="7" a="1"/>
  <c r="T60" i="7" a="1"/>
  <c r="M42" i="7" a="1"/>
  <c r="R78" i="7" a="1"/>
  <c r="M78" i="7" a="1"/>
  <c r="F60" i="7" a="1"/>
  <c r="E60" i="7" a="1"/>
  <c r="Q66" i="7" a="1"/>
  <c r="Q30" i="7" a="1"/>
  <c r="G72" i="7" a="1"/>
  <c r="R54" i="7" a="1"/>
  <c r="N36" i="7" a="1"/>
  <c r="O42" i="7" a="1"/>
  <c r="C30" i="7" a="1"/>
  <c r="P60" i="7" a="1"/>
  <c r="F30" i="7" a="1"/>
  <c r="T48" i="7" a="1"/>
  <c r="K72" i="7" a="1"/>
  <c r="J42" i="7" a="1"/>
  <c r="G30" i="7" a="1"/>
  <c r="F54" i="7" a="1"/>
  <c r="E66" i="7" a="1"/>
  <c r="S72" i="7" a="1"/>
  <c r="R36" i="7" a="1"/>
  <c r="I60" i="7" a="1"/>
  <c r="L42" i="7" a="1"/>
  <c r="M30" i="7" a="1"/>
  <c r="J66" i="7" a="1"/>
  <c r="D42" i="7" a="1"/>
  <c r="L54" i="7" a="1"/>
  <c r="E30" i="7" a="1"/>
  <c r="R66" i="7" a="1"/>
  <c r="D78" i="7" a="1"/>
  <c r="K48" i="7" a="1"/>
  <c r="R48" i="7" a="1"/>
  <c r="C36" i="7" a="1"/>
  <c r="O54" i="7" a="1"/>
  <c r="I30" i="7" a="1"/>
  <c r="T36" i="7" a="1"/>
  <c r="S54" i="7" a="1"/>
  <c r="G54" i="7" a="1"/>
  <c r="D54" i="7" a="1"/>
  <c r="I48" i="7" a="1"/>
  <c r="K30" i="7" a="1"/>
  <c r="I42" i="7" a="1"/>
  <c r="H72" i="7" a="1"/>
  <c r="G66" i="7" a="1"/>
  <c r="E78" i="7" a="1"/>
  <c r="M54" i="7" a="1"/>
  <c r="H36" i="7" a="1"/>
  <c r="M60" i="7" a="1"/>
  <c r="C54" i="7" a="1"/>
  <c r="S60" i="7" a="1"/>
  <c r="I72" i="7" a="1"/>
  <c r="I36" i="7" a="1"/>
  <c r="J30" i="7" a="1"/>
  <c r="J54" i="7" a="1"/>
  <c r="C66" i="7" a="1"/>
  <c r="H30" i="7" a="1"/>
  <c r="P42" i="7" a="1"/>
  <c r="H78" i="7" a="1"/>
  <c r="Q42" i="7" a="1"/>
  <c r="T42" i="7" a="1"/>
  <c r="M36" i="7" a="1"/>
  <c r="S66" i="7" a="1"/>
  <c r="P72" i="7" a="1"/>
  <c r="N78" i="7" a="1"/>
  <c r="H54" i="7" a="1"/>
  <c r="E54" i="7" a="1"/>
  <c r="L30" i="7" a="1"/>
  <c r="D66" i="7" a="1"/>
  <c r="P78" i="7" a="1"/>
  <c r="I78" i="7" a="1"/>
  <c r="J60" i="7" a="1"/>
  <c r="E36" i="7" a="1"/>
  <c r="J36" i="7" a="1"/>
  <c r="N60" i="7" a="1"/>
  <c r="K78" i="7" a="1"/>
  <c r="K54" i="7" a="1"/>
  <c r="Q54" i="7" a="1"/>
  <c r="Q78" i="7" a="1"/>
  <c r="T66" i="7" a="1"/>
  <c r="Q36" i="7" a="1"/>
  <c r="H48" i="7" a="1"/>
  <c r="G48" i="7" a="1"/>
  <c r="E72" i="7" a="1"/>
  <c r="K60" i="7" a="1"/>
  <c r="T72" i="7" a="1"/>
  <c r="C60" i="7" a="1"/>
  <c r="O78" i="7" a="1"/>
  <c r="M66" i="7" a="1"/>
  <c r="J72" i="7" a="1"/>
  <c r="T78" i="7" a="1"/>
  <c r="L48" i="7" a="1"/>
  <c r="R42" i="7" a="1"/>
  <c r="C72" i="7" a="1"/>
  <c r="Q60" i="7" a="1"/>
  <c r="P78" i="7" l="1"/>
  <c r="J78" i="7"/>
  <c r="D78" i="7"/>
  <c r="O78" i="7"/>
  <c r="I78" i="7"/>
  <c r="C78" i="7"/>
  <c r="T78" i="7"/>
  <c r="N78" i="7"/>
  <c r="H78" i="7"/>
  <c r="Q78" i="7"/>
  <c r="S78" i="7"/>
  <c r="M78" i="7"/>
  <c r="G78" i="7"/>
  <c r="E78" i="7"/>
  <c r="R78" i="7"/>
  <c r="L78" i="7"/>
  <c r="F78" i="7"/>
  <c r="K78" i="7"/>
  <c r="P72" i="7"/>
  <c r="J72" i="7"/>
  <c r="D72" i="7"/>
  <c r="O72" i="7"/>
  <c r="I72" i="7"/>
  <c r="C72" i="7"/>
  <c r="T72" i="7"/>
  <c r="N72" i="7"/>
  <c r="H72" i="7"/>
  <c r="S72" i="7"/>
  <c r="M72" i="7"/>
  <c r="G72" i="7"/>
  <c r="R72" i="7"/>
  <c r="L72" i="7"/>
  <c r="F72" i="7"/>
  <c r="Q72" i="7"/>
  <c r="K72" i="7"/>
  <c r="E72" i="7"/>
  <c r="P66" i="7"/>
  <c r="J66" i="7"/>
  <c r="D66" i="7"/>
  <c r="O66" i="7"/>
  <c r="I66" i="7"/>
  <c r="C66" i="7"/>
  <c r="T66" i="7"/>
  <c r="N66" i="7"/>
  <c r="H66" i="7"/>
  <c r="S66" i="7"/>
  <c r="M66" i="7"/>
  <c r="G66" i="7"/>
  <c r="Q66" i="7"/>
  <c r="R66" i="7"/>
  <c r="L66" i="7"/>
  <c r="F66" i="7"/>
  <c r="K66" i="7"/>
  <c r="E66" i="7"/>
  <c r="E60" i="7"/>
  <c r="P60" i="7"/>
  <c r="J60" i="7"/>
  <c r="D60" i="7"/>
  <c r="O60" i="7"/>
  <c r="I60" i="7"/>
  <c r="C60" i="7"/>
  <c r="Q60" i="7"/>
  <c r="T60" i="7"/>
  <c r="N60" i="7"/>
  <c r="H60" i="7"/>
  <c r="S60" i="7"/>
  <c r="M60" i="7"/>
  <c r="G60" i="7"/>
  <c r="K60" i="7"/>
  <c r="R60" i="7"/>
  <c r="L60" i="7"/>
  <c r="F60" i="7"/>
  <c r="N54" i="7"/>
  <c r="P54" i="7"/>
  <c r="J54" i="7"/>
  <c r="D54" i="7"/>
  <c r="O54" i="7"/>
  <c r="I54" i="7"/>
  <c r="C54" i="7"/>
  <c r="T54" i="7"/>
  <c r="S54" i="7"/>
  <c r="M54" i="7"/>
  <c r="G54" i="7"/>
  <c r="H54" i="7"/>
  <c r="R54" i="7"/>
  <c r="L54" i="7"/>
  <c r="F54" i="7"/>
  <c r="Q54" i="7"/>
  <c r="K54" i="7"/>
  <c r="E54" i="7"/>
  <c r="P48" i="7"/>
  <c r="J48" i="7"/>
  <c r="D48" i="7"/>
  <c r="O48" i="7"/>
  <c r="T48" i="7"/>
  <c r="N48" i="7"/>
  <c r="H48" i="7"/>
  <c r="C48" i="7"/>
  <c r="S48" i="7"/>
  <c r="M48" i="7"/>
  <c r="G48" i="7"/>
  <c r="I48" i="7"/>
  <c r="K48" i="7"/>
  <c r="R48" i="7"/>
  <c r="L48" i="7"/>
  <c r="F48" i="7"/>
  <c r="E48" i="7"/>
  <c r="Q48" i="7"/>
  <c r="P42" i="7"/>
  <c r="J42" i="7"/>
  <c r="D42" i="7"/>
  <c r="O42" i="7"/>
  <c r="I42" i="7"/>
  <c r="C42" i="7"/>
  <c r="T42" i="7"/>
  <c r="N42" i="7"/>
  <c r="H42" i="7"/>
  <c r="S42" i="7"/>
  <c r="M42" i="7"/>
  <c r="G42" i="7"/>
  <c r="Q42" i="7"/>
  <c r="K42" i="7"/>
  <c r="R42" i="7"/>
  <c r="L42" i="7"/>
  <c r="F42" i="7"/>
  <c r="E42" i="7"/>
  <c r="P36" i="7"/>
  <c r="J36" i="7"/>
  <c r="D36" i="7"/>
  <c r="O36" i="7"/>
  <c r="T36" i="7"/>
  <c r="N36" i="7"/>
  <c r="H36" i="7"/>
  <c r="I36" i="7"/>
  <c r="S36" i="7"/>
  <c r="M36" i="7"/>
  <c r="G36" i="7"/>
  <c r="R36" i="7"/>
  <c r="L36" i="7"/>
  <c r="F36" i="7"/>
  <c r="C36" i="7"/>
  <c r="Q36" i="7"/>
  <c r="K36" i="7"/>
  <c r="E36" i="7"/>
  <c r="P30" i="7"/>
  <c r="J30" i="7"/>
  <c r="D30" i="7"/>
  <c r="O30" i="7"/>
  <c r="I30" i="7"/>
  <c r="C30" i="7"/>
  <c r="T30" i="7"/>
  <c r="N30" i="7"/>
  <c r="H30" i="7"/>
  <c r="S30" i="7"/>
  <c r="M30" i="7"/>
  <c r="G30" i="7"/>
  <c r="R30" i="7"/>
  <c r="L30" i="7"/>
  <c r="F30" i="7"/>
  <c r="Q30" i="7"/>
  <c r="K30" i="7"/>
  <c r="E30" i="7"/>
  <c r="U78" i="7" l="1"/>
  <c r="U72" i="7"/>
  <c r="U66" i="7"/>
  <c r="U60" i="7"/>
  <c r="U54" i="7"/>
  <c r="U48" i="7"/>
  <c r="U42" i="7"/>
  <c r="U36" i="7"/>
  <c r="U30" i="7"/>
  <c r="J13" i="5"/>
  <c r="J12" i="5"/>
  <c r="J11" i="5"/>
  <c r="J10" i="5"/>
  <c r="J8" i="5"/>
  <c r="J7" i="5"/>
  <c r="J6" i="5"/>
  <c r="J5" i="5"/>
  <c r="J4" i="5"/>
  <c r="J3" i="5"/>
  <c r="J2" i="5"/>
  <c r="J9" i="5"/>
  <c r="B14" i="4"/>
  <c r="A21" i="7" a="1"/>
  <c r="A21" i="7" s="1"/>
  <c r="A15" i="7" a="1"/>
  <c r="A15" i="7" s="1"/>
  <c r="A9" i="7" a="1"/>
  <c r="A9" i="7" s="1"/>
  <c r="Q31" i="9"/>
  <c r="S31" i="9" s="1" a="1"/>
  <c r="S31" i="9" s="1"/>
  <c r="Q30" i="9"/>
  <c r="R30" i="9" s="1"/>
  <c r="Q29" i="9"/>
  <c r="R29" i="9" s="1"/>
  <c r="Q28" i="9"/>
  <c r="Q27" i="9"/>
  <c r="S27" i="9" s="1" a="1"/>
  <c r="S27" i="9" s="1"/>
  <c r="Q26" i="9"/>
  <c r="R26" i="9" s="1"/>
  <c r="Q25" i="9"/>
  <c r="S25" i="9" s="1" a="1"/>
  <c r="S25" i="9" s="1"/>
  <c r="Q24" i="9"/>
  <c r="S24" i="9" s="1" a="1"/>
  <c r="S24" i="9" s="1"/>
  <c r="Q23" i="9"/>
  <c r="R23" i="9" s="1"/>
  <c r="Q22" i="9"/>
  <c r="S22" i="9" s="1" a="1"/>
  <c r="S22" i="9" s="1"/>
  <c r="Q21" i="9"/>
  <c r="S21" i="9" s="1" a="1"/>
  <c r="S21" i="9" s="1"/>
  <c r="Q20" i="9"/>
  <c r="R20" i="9" s="1"/>
  <c r="Q19" i="9"/>
  <c r="R19" i="9" s="1"/>
  <c r="Q18" i="9"/>
  <c r="S18" i="9" s="1" a="1"/>
  <c r="S18" i="9" s="1"/>
  <c r="Q17" i="9"/>
  <c r="S17" i="9" s="1" a="1"/>
  <c r="S17" i="9" s="1"/>
  <c r="Q16" i="9"/>
  <c r="S16" i="9" s="1" a="1"/>
  <c r="S16" i="9" s="1"/>
  <c r="B1" i="9" a="1"/>
  <c r="B1" i="9" s="1"/>
  <c r="U23" i="7"/>
  <c r="A22" i="7" a="1"/>
  <c r="A22" i="7" s="1"/>
  <c r="U17" i="7"/>
  <c r="A16" i="7" a="1"/>
  <c r="A16" i="7" s="1"/>
  <c r="A10" i="7" a="1"/>
  <c r="A10" i="7" s="1"/>
  <c r="C3" i="7" a="1"/>
  <c r="C3" i="7" s="1"/>
  <c r="U11" i="7"/>
  <c r="J21" i="4"/>
  <c r="I21" i="4"/>
  <c r="H21" i="4"/>
  <c r="G21" i="4"/>
  <c r="D22" i="7" a="1"/>
  <c r="D10" i="7" a="1"/>
  <c r="R4" i="7" a="1"/>
  <c r="F4" i="7" a="1"/>
  <c r="L4" i="7" a="1"/>
  <c r="D7" i="7" a="1"/>
  <c r="H7" i="7" a="1"/>
  <c r="A25" i="7" a="1"/>
  <c r="D5" i="7" a="1"/>
  <c r="T7" i="7" a="1"/>
  <c r="A17" i="7" a="1"/>
  <c r="A11" i="7" a="1"/>
  <c r="G7" i="7" a="1"/>
  <c r="M6" i="7" a="1"/>
  <c r="N7" i="7" a="1"/>
  <c r="H6" i="7" a="1"/>
  <c r="D6" i="7" a="1"/>
  <c r="P4" i="7" a="1"/>
  <c r="G4" i="7" a="1"/>
  <c r="I7" i="7" a="1"/>
  <c r="G5" i="7" a="1"/>
  <c r="I6" i="7" a="1"/>
  <c r="O4" i="7" a="1"/>
  <c r="J5" i="7" a="1"/>
  <c r="O6" i="7" a="1"/>
  <c r="A12" i="7" a="1"/>
  <c r="Q6" i="7" a="1"/>
  <c r="C5" i="7" a="1"/>
  <c r="S5" i="7" a="1"/>
  <c r="T6" i="7" a="1"/>
  <c r="C6" i="7" a="1"/>
  <c r="I4" i="7" a="1"/>
  <c r="K5" i="7" a="1"/>
  <c r="J7" i="7" a="1"/>
  <c r="M4" i="7" a="1"/>
  <c r="D16" i="7" a="1"/>
  <c r="E5" i="7" a="1"/>
  <c r="S4" i="7" a="1"/>
  <c r="D4" i="7" a="1"/>
  <c r="Q4" i="7" a="1"/>
  <c r="A19" i="7" a="1"/>
  <c r="P7" i="7" a="1"/>
  <c r="K6" i="7" a="1"/>
  <c r="T4" i="7" a="1"/>
  <c r="K4" i="7" a="1"/>
  <c r="C7" i="7" a="1"/>
  <c r="J4" i="7" a="1"/>
  <c r="N4" i="7" a="1"/>
  <c r="F5" i="7" a="1"/>
  <c r="G6" i="7" a="1"/>
  <c r="T5" i="7" a="1"/>
  <c r="P6" i="7" a="1"/>
  <c r="A13" i="7" a="1"/>
  <c r="S6" i="7" a="1"/>
  <c r="N6" i="7" a="1"/>
  <c r="L5" i="7" a="1"/>
  <c r="H5" i="7" a="1"/>
  <c r="L7" i="7" a="1"/>
  <c r="I5" i="7" a="1"/>
  <c r="P5" i="7" a="1"/>
  <c r="O5" i="7" a="1"/>
  <c r="E7" i="7" a="1"/>
  <c r="O7" i="7" a="1"/>
  <c r="R7" i="7" a="1"/>
  <c r="M7" i="7" a="1"/>
  <c r="C4" i="7" a="1"/>
  <c r="R5" i="7" a="1"/>
  <c r="S7" i="7" a="1"/>
  <c r="A18" i="7" a="1"/>
  <c r="J6" i="7" a="1"/>
  <c r="Q5" i="7" a="1"/>
  <c r="H4" i="7" a="1"/>
  <c r="A24" i="7" a="1"/>
  <c r="Q7" i="7" a="1"/>
  <c r="A23" i="7" a="1"/>
  <c r="E6" i="7" a="1"/>
  <c r="R6" i="7" a="1"/>
  <c r="E4" i="7" a="1"/>
  <c r="L6" i="7" a="1"/>
  <c r="F7" i="7" a="1"/>
  <c r="N5" i="7" a="1"/>
  <c r="M5" i="7" a="1"/>
  <c r="K7" i="7" a="1"/>
  <c r="F6" i="7" a="1"/>
  <c r="S19" i="9" l="1" a="1"/>
  <c r="S19" i="9" s="1"/>
  <c r="R18" i="9"/>
  <c r="A12" i="7"/>
  <c r="A13" i="7"/>
  <c r="S26" i="9" a="1"/>
  <c r="S26" i="9" s="1"/>
  <c r="S23" i="9" a="1"/>
  <c r="S23" i="9" s="1"/>
  <c r="S29" i="9" a="1"/>
  <c r="S29" i="9" s="1"/>
  <c r="R17" i="9"/>
  <c r="B3" i="9" a="1"/>
  <c r="B3" i="9" s="1"/>
  <c r="B2" i="9" a="1"/>
  <c r="B2" i="9" s="1"/>
  <c r="R25" i="9"/>
  <c r="R22" i="9"/>
  <c r="R31" i="9"/>
  <c r="R16" i="9"/>
  <c r="R21" i="9"/>
  <c r="S30" i="9" a="1"/>
  <c r="S30" i="9" s="1"/>
  <c r="R27" i="9"/>
  <c r="H5" i="7"/>
  <c r="M7" i="7"/>
  <c r="A17" i="7"/>
  <c r="G4" i="7"/>
  <c r="S4" i="7"/>
  <c r="G6" i="7"/>
  <c r="G7" i="7"/>
  <c r="M4" i="7"/>
  <c r="R6" i="7"/>
  <c r="D10" i="7"/>
  <c r="I4" i="7"/>
  <c r="J5" i="7"/>
  <c r="D5" i="7"/>
  <c r="D4" i="7"/>
  <c r="O7" i="7"/>
  <c r="I7" i="7"/>
  <c r="D6" i="7"/>
  <c r="H7" i="7"/>
  <c r="O4" i="7"/>
  <c r="P4" i="7"/>
  <c r="F5" i="7"/>
  <c r="A25" i="7"/>
  <c r="D7" i="7"/>
  <c r="P5" i="7"/>
  <c r="Q6" i="7"/>
  <c r="P7" i="7"/>
  <c r="T5" i="7"/>
  <c r="Q7" i="7"/>
  <c r="E7" i="7"/>
  <c r="K4" i="7"/>
  <c r="G5" i="7"/>
  <c r="J7" i="7"/>
  <c r="J4" i="7"/>
  <c r="K7" i="7"/>
  <c r="R4" i="7"/>
  <c r="Q4" i="7"/>
  <c r="A24" i="7"/>
  <c r="S6" i="7"/>
  <c r="A18" i="7"/>
  <c r="E4" i="7"/>
  <c r="N5" i="7"/>
  <c r="L7" i="7"/>
  <c r="F4" i="7"/>
  <c r="E6" i="7"/>
  <c r="J6" i="7"/>
  <c r="I6" i="7"/>
  <c r="R7" i="7"/>
  <c r="O6" i="7"/>
  <c r="S7" i="7"/>
  <c r="L4" i="7"/>
  <c r="F6" i="7"/>
  <c r="O5" i="7"/>
  <c r="E5" i="7"/>
  <c r="T4" i="7"/>
  <c r="A23" i="7"/>
  <c r="K6" i="7"/>
  <c r="C5" i="7"/>
  <c r="T7" i="7"/>
  <c r="M6" i="7"/>
  <c r="R5" i="7"/>
  <c r="L6" i="7"/>
  <c r="C6" i="7"/>
  <c r="C4" i="7"/>
  <c r="T6" i="7"/>
  <c r="A11" i="7"/>
  <c r="S5" i="7"/>
  <c r="D16" i="7"/>
  <c r="N4" i="7"/>
  <c r="L5" i="7"/>
  <c r="D22" i="7"/>
  <c r="Q5" i="7"/>
  <c r="C7" i="7"/>
  <c r="P6" i="7"/>
  <c r="I5" i="7"/>
  <c r="N6" i="7"/>
  <c r="K5" i="7"/>
  <c r="A19" i="7"/>
  <c r="F7" i="7"/>
  <c r="M5" i="7"/>
  <c r="N7" i="7"/>
  <c r="H6" i="7"/>
  <c r="H4" i="7"/>
  <c r="R28" i="9"/>
  <c r="S28" i="9" a="1"/>
  <c r="S28" i="9" s="1"/>
  <c r="S20" i="9" a="1"/>
  <c r="S20" i="9" s="1"/>
  <c r="R24" i="9"/>
  <c r="Q55" i="7" a="1"/>
  <c r="F43" i="7" a="1"/>
  <c r="E16" i="7" a="1"/>
  <c r="M61" i="7" a="1"/>
  <c r="O31" i="7" a="1"/>
  <c r="G61" i="7" a="1"/>
  <c r="J67" i="7" a="1"/>
  <c r="R49" i="7" a="1"/>
  <c r="S55" i="7" a="1"/>
  <c r="G31" i="7" a="1"/>
  <c r="N37" i="7" a="1"/>
  <c r="T55" i="7" a="1"/>
  <c r="Q73" i="7" a="1"/>
  <c r="P37" i="7" a="1"/>
  <c r="E73" i="7" a="1"/>
  <c r="P49" i="7" a="1"/>
  <c r="S61" i="7" a="1"/>
  <c r="E43" i="7" a="1"/>
  <c r="D73" i="7" a="1"/>
  <c r="M43" i="7" a="1"/>
  <c r="F37" i="7" a="1"/>
  <c r="G43" i="7" a="1"/>
  <c r="H55" i="7" a="1"/>
  <c r="P79" i="7" a="1"/>
  <c r="J43" i="7" a="1"/>
  <c r="S31" i="7" a="1"/>
  <c r="C79" i="7" a="1"/>
  <c r="O49" i="7" a="1"/>
  <c r="L49" i="7" a="1"/>
  <c r="R73" i="7" a="1"/>
  <c r="E61" i="7" a="1"/>
  <c r="C61" i="7" a="1"/>
  <c r="E37" i="7" a="1"/>
  <c r="L67" i="7" a="1"/>
  <c r="T79" i="7" a="1"/>
  <c r="O43" i="7" a="1"/>
  <c r="I37" i="7" a="1"/>
  <c r="J37" i="7" a="1"/>
  <c r="N43" i="7" a="1"/>
  <c r="D79" i="7" a="1"/>
  <c r="M55" i="7" a="1"/>
  <c r="M49" i="7" a="1"/>
  <c r="K55" i="7" a="1"/>
  <c r="Q37" i="7" a="1"/>
  <c r="G49" i="7" a="1"/>
  <c r="I61" i="7" a="1"/>
  <c r="N61" i="7" a="1"/>
  <c r="C43" i="7" a="1"/>
  <c r="S67" i="7" a="1"/>
  <c r="E49" i="7" a="1"/>
  <c r="M37" i="7" a="1"/>
  <c r="Q49" i="7" a="1"/>
  <c r="O67" i="7" a="1"/>
  <c r="M79" i="7" a="1"/>
  <c r="M67" i="7" a="1"/>
  <c r="I67" i="7" a="1"/>
  <c r="F55" i="7" a="1"/>
  <c r="I43" i="7" a="1"/>
  <c r="D55" i="7" a="1"/>
  <c r="D31" i="7" a="1"/>
  <c r="O55" i="7" a="1"/>
  <c r="F67" i="7" a="1"/>
  <c r="D37" i="7" a="1"/>
  <c r="L31" i="7" a="1"/>
  <c r="O73" i="7" a="1"/>
  <c r="L73" i="7" a="1"/>
  <c r="N79" i="7" a="1"/>
  <c r="S79" i="7" a="1"/>
  <c r="T61" i="7" a="1"/>
  <c r="H61" i="7" a="1"/>
  <c r="M73" i="7" a="1"/>
  <c r="K31" i="7" a="1"/>
  <c r="T67" i="7" a="1"/>
  <c r="I79" i="7" a="1"/>
  <c r="L37" i="7" a="1"/>
  <c r="N31" i="7" a="1"/>
  <c r="D61" i="7" a="1"/>
  <c r="C31" i="7" a="1"/>
  <c r="N67" i="7" a="1"/>
  <c r="L55" i="7" a="1"/>
  <c r="R31" i="7" a="1"/>
  <c r="Q61" i="7" a="1"/>
  <c r="F79" i="7" a="1"/>
  <c r="D43" i="7" a="1"/>
  <c r="R43" i="7" a="1"/>
  <c r="E10" i="7" a="1"/>
  <c r="T43" i="7" a="1"/>
  <c r="E67" i="7" a="1"/>
  <c r="K37" i="7" a="1"/>
  <c r="C55" i="7" a="1"/>
  <c r="F73" i="7" a="1"/>
  <c r="K43" i="7" a="1"/>
  <c r="O79" i="7" a="1"/>
  <c r="E22" i="7" a="1"/>
  <c r="O37" i="7" a="1"/>
  <c r="C49" i="7" a="1"/>
  <c r="S37" i="7" a="1"/>
  <c r="G55" i="7" a="1"/>
  <c r="Q31" i="7" a="1"/>
  <c r="S43" i="7" a="1"/>
  <c r="R79" i="7" a="1"/>
  <c r="E79" i="7" a="1"/>
  <c r="T73" i="7" a="1"/>
  <c r="P67" i="7" a="1"/>
  <c r="Q79" i="7" a="1"/>
  <c r="F61" i="7" a="1"/>
  <c r="H79" i="7" a="1"/>
  <c r="J61" i="7" a="1"/>
  <c r="P73" i="7" a="1"/>
  <c r="K79" i="7" a="1"/>
  <c r="N73" i="7" a="1"/>
  <c r="R61" i="7" a="1"/>
  <c r="N55" i="7" a="1"/>
  <c r="G37" i="7" a="1"/>
  <c r="Q67" i="7" a="1"/>
  <c r="G73" i="7" a="1"/>
  <c r="K73" i="7" a="1"/>
  <c r="H43" i="7" a="1"/>
  <c r="G67" i="7" a="1"/>
  <c r="K67" i="7" a="1"/>
  <c r="N49" i="7" a="1"/>
  <c r="C73" i="7" a="1"/>
  <c r="S49" i="7" a="1"/>
  <c r="J73" i="7" a="1"/>
  <c r="P31" i="7" a="1"/>
  <c r="K49" i="7" a="1"/>
  <c r="G79" i="7" a="1"/>
  <c r="H37" i="7" a="1"/>
  <c r="I55" i="7" a="1"/>
  <c r="D67" i="7" a="1"/>
  <c r="L61" i="7" a="1"/>
  <c r="K61" i="7" a="1"/>
  <c r="O61" i="7" a="1"/>
  <c r="C37" i="7" a="1"/>
  <c r="H73" i="7" a="1"/>
  <c r="P43" i="7" a="1"/>
  <c r="R55" i="7" a="1"/>
  <c r="R37" i="7" a="1"/>
  <c r="P61" i="7" a="1"/>
  <c r="H67" i="7" a="1"/>
  <c r="H49" i="7" a="1"/>
  <c r="M31" i="7" a="1"/>
  <c r="T37" i="7" a="1"/>
  <c r="J79" i="7" a="1"/>
  <c r="F49" i="7" a="1"/>
  <c r="Q43" i="7" a="1"/>
  <c r="J31" i="7" a="1"/>
  <c r="T31" i="7" a="1"/>
  <c r="E31" i="7" a="1"/>
  <c r="F31" i="7" a="1"/>
  <c r="L79" i="7" a="1"/>
  <c r="J49" i="7" a="1"/>
  <c r="I31" i="7" a="1"/>
  <c r="D49" i="7" a="1"/>
  <c r="J55" i="7" a="1"/>
  <c r="I73" i="7" a="1"/>
  <c r="T49" i="7" a="1"/>
  <c r="I49" i="7" a="1"/>
  <c r="L43" i="7" a="1"/>
  <c r="R67" i="7" a="1"/>
  <c r="S73" i="7" a="1"/>
  <c r="H31" i="7" a="1"/>
  <c r="E55" i="7" a="1"/>
  <c r="P55" i="7" a="1"/>
  <c r="C67" i="7" a="1"/>
  <c r="A4" i="9" l="1" a="1"/>
  <c r="A4" i="9" s="1"/>
  <c r="E79" i="7"/>
  <c r="O79" i="7"/>
  <c r="J79" i="7"/>
  <c r="C79" i="7"/>
  <c r="P79" i="7"/>
  <c r="H79" i="7"/>
  <c r="K79" i="7"/>
  <c r="I79" i="7"/>
  <c r="L79" i="7"/>
  <c r="F79" i="7"/>
  <c r="Q79" i="7"/>
  <c r="N79" i="7"/>
  <c r="R79" i="7"/>
  <c r="D79" i="7"/>
  <c r="T79" i="7"/>
  <c r="S79" i="7"/>
  <c r="M79" i="7"/>
  <c r="G79" i="7"/>
  <c r="E73" i="7"/>
  <c r="O73" i="7"/>
  <c r="N73" i="7"/>
  <c r="J73" i="7"/>
  <c r="R73" i="7"/>
  <c r="H73" i="7"/>
  <c r="C73" i="7"/>
  <c r="P73" i="7"/>
  <c r="K73" i="7"/>
  <c r="I73" i="7"/>
  <c r="L73" i="7"/>
  <c r="F73" i="7"/>
  <c r="Q73" i="7"/>
  <c r="D73" i="7"/>
  <c r="T73" i="7"/>
  <c r="S73" i="7"/>
  <c r="M73" i="7"/>
  <c r="G73" i="7"/>
  <c r="J67" i="7"/>
  <c r="J61" i="7"/>
  <c r="J55" i="7"/>
  <c r="C67" i="7"/>
  <c r="C61" i="7"/>
  <c r="C55" i="7"/>
  <c r="L67" i="7"/>
  <c r="L61" i="7"/>
  <c r="L55" i="7"/>
  <c r="F67" i="7"/>
  <c r="F61" i="7"/>
  <c r="F55" i="7"/>
  <c r="Q67" i="7"/>
  <c r="Q61" i="7"/>
  <c r="Q55" i="7"/>
  <c r="P67" i="7"/>
  <c r="P61" i="7"/>
  <c r="P55" i="7"/>
  <c r="D67" i="7"/>
  <c r="D61" i="7"/>
  <c r="D55" i="7"/>
  <c r="H67" i="7"/>
  <c r="H61" i="7"/>
  <c r="H55" i="7"/>
  <c r="R67" i="7"/>
  <c r="R61" i="7"/>
  <c r="R55" i="7"/>
  <c r="T67" i="7"/>
  <c r="T61" i="7"/>
  <c r="T55" i="7"/>
  <c r="S67" i="7"/>
  <c r="S61" i="7"/>
  <c r="S55" i="7"/>
  <c r="K67" i="7"/>
  <c r="K61" i="7"/>
  <c r="K55" i="7"/>
  <c r="N67" i="7"/>
  <c r="N61" i="7"/>
  <c r="N55" i="7"/>
  <c r="M67" i="7"/>
  <c r="M61" i="7"/>
  <c r="M55" i="7"/>
  <c r="G67" i="7"/>
  <c r="G61" i="7"/>
  <c r="G55" i="7"/>
  <c r="I67" i="7"/>
  <c r="I61" i="7"/>
  <c r="I55" i="7"/>
  <c r="E67" i="7"/>
  <c r="E61" i="7"/>
  <c r="E55" i="7"/>
  <c r="O67" i="7"/>
  <c r="O61" i="7"/>
  <c r="O55" i="7"/>
  <c r="Q49" i="7"/>
  <c r="H49" i="7"/>
  <c r="J49" i="7"/>
  <c r="E49" i="7"/>
  <c r="O49" i="7"/>
  <c r="C49" i="7"/>
  <c r="P49" i="7"/>
  <c r="K49" i="7"/>
  <c r="I49" i="7"/>
  <c r="L49" i="7"/>
  <c r="F49" i="7"/>
  <c r="N49" i="7"/>
  <c r="R49" i="7"/>
  <c r="D49" i="7"/>
  <c r="T49" i="7"/>
  <c r="S49" i="7"/>
  <c r="M49" i="7"/>
  <c r="G49" i="7"/>
  <c r="O43" i="7"/>
  <c r="E43" i="7"/>
  <c r="J43" i="7"/>
  <c r="C43" i="7"/>
  <c r="P43" i="7"/>
  <c r="H43" i="7"/>
  <c r="K43" i="7"/>
  <c r="I43" i="7"/>
  <c r="L43" i="7"/>
  <c r="F43" i="7"/>
  <c r="Q43" i="7"/>
  <c r="N43" i="7"/>
  <c r="R43" i="7"/>
  <c r="D43" i="7"/>
  <c r="S43" i="7"/>
  <c r="T43" i="7"/>
  <c r="M43" i="7"/>
  <c r="G43" i="7"/>
  <c r="E37" i="7"/>
  <c r="O37" i="7"/>
  <c r="J37" i="7"/>
  <c r="H37" i="7"/>
  <c r="C37" i="7"/>
  <c r="P37" i="7"/>
  <c r="K37" i="7"/>
  <c r="I37" i="7"/>
  <c r="L37" i="7"/>
  <c r="F37" i="7"/>
  <c r="Q37" i="7"/>
  <c r="N37" i="7"/>
  <c r="R37" i="7"/>
  <c r="D37" i="7"/>
  <c r="T37" i="7"/>
  <c r="S37" i="7"/>
  <c r="M37" i="7"/>
  <c r="G37" i="7"/>
  <c r="C31" i="7"/>
  <c r="P31" i="7"/>
  <c r="H31" i="7"/>
  <c r="J31" i="7"/>
  <c r="K31" i="7"/>
  <c r="I31" i="7"/>
  <c r="L31" i="7"/>
  <c r="F31" i="7"/>
  <c r="Q31" i="7"/>
  <c r="D31" i="7"/>
  <c r="N31" i="7"/>
  <c r="T31" i="7"/>
  <c r="S31" i="7"/>
  <c r="E31" i="7"/>
  <c r="M31" i="7"/>
  <c r="G31" i="7"/>
  <c r="O31" i="7"/>
  <c r="R31" i="7"/>
  <c r="E16" i="7"/>
  <c r="E10" i="7"/>
  <c r="E22" i="7"/>
  <c r="U4" i="7"/>
  <c r="U6" i="7"/>
  <c r="E18" i="7" a="1"/>
  <c r="M18" i="7" a="1"/>
  <c r="R18" i="7" a="1"/>
  <c r="O24" i="7" a="1"/>
  <c r="R12" i="7" a="1"/>
  <c r="N18" i="7" a="1"/>
  <c r="G24" i="7" a="1"/>
  <c r="H18" i="7" a="1"/>
  <c r="E24" i="7" a="1"/>
  <c r="T24" i="7" a="1"/>
  <c r="C18" i="7" a="1"/>
  <c r="L18" i="7" a="1"/>
  <c r="P24" i="7" a="1"/>
  <c r="I24" i="7" a="1"/>
  <c r="F24" i="7" a="1"/>
  <c r="S12" i="7" a="1"/>
  <c r="J24" i="7" a="1"/>
  <c r="K12" i="7" a="1"/>
  <c r="I18" i="7" a="1"/>
  <c r="N24" i="7" a="1"/>
  <c r="J12" i="7" a="1"/>
  <c r="C24" i="7" a="1"/>
  <c r="O12" i="7" a="1"/>
  <c r="H12" i="7" a="1"/>
  <c r="L24" i="7" a="1"/>
  <c r="M24" i="7" a="1"/>
  <c r="P12" i="7" a="1"/>
  <c r="D24" i="7" a="1"/>
  <c r="Q24" i="7" a="1"/>
  <c r="H24" i="7" a="1"/>
  <c r="L12" i="7" a="1"/>
  <c r="E12" i="7" a="1"/>
  <c r="D12" i="7" a="1"/>
  <c r="N12" i="7" a="1"/>
  <c r="P18" i="7" a="1"/>
  <c r="J18" i="7" a="1"/>
  <c r="G18" i="7" a="1"/>
  <c r="O18" i="7" a="1"/>
  <c r="S18" i="7" a="1"/>
  <c r="K18" i="7" a="1"/>
  <c r="M12" i="7" a="1"/>
  <c r="S24" i="7" a="1"/>
  <c r="G12" i="7" a="1"/>
  <c r="C12" i="7" a="1"/>
  <c r="T18" i="7" a="1"/>
  <c r="K24" i="7" a="1"/>
  <c r="Q18" i="7" a="1"/>
  <c r="Q12" i="7" a="1"/>
  <c r="F18" i="7" a="1"/>
  <c r="R24" i="7" a="1"/>
  <c r="T12" i="7" a="1"/>
  <c r="F12" i="7" a="1"/>
  <c r="D18" i="7" a="1"/>
  <c r="I12" i="7" a="1"/>
  <c r="C12" i="7" l="1"/>
  <c r="D12" i="7"/>
  <c r="E12" i="7"/>
  <c r="F12" i="7"/>
  <c r="G12" i="7"/>
  <c r="H12" i="7"/>
  <c r="I12" i="7"/>
  <c r="J12" i="7"/>
  <c r="K12" i="7"/>
  <c r="L12" i="7"/>
  <c r="M12" i="7"/>
  <c r="N12" i="7"/>
  <c r="O12" i="7"/>
  <c r="P12" i="7"/>
  <c r="Q12" i="7"/>
  <c r="R12" i="7"/>
  <c r="S12" i="7"/>
  <c r="T12" i="7"/>
  <c r="U79" i="7"/>
  <c r="U73" i="7"/>
  <c r="U55" i="7"/>
  <c r="U61" i="7"/>
  <c r="U67" i="7"/>
  <c r="U49" i="7"/>
  <c r="U43" i="7"/>
  <c r="U37" i="7"/>
  <c r="U31" i="7"/>
  <c r="K18" i="7"/>
  <c r="F18" i="7"/>
  <c r="R18" i="7"/>
  <c r="T18" i="7"/>
  <c r="D18" i="7"/>
  <c r="Q18" i="7"/>
  <c r="S18" i="7"/>
  <c r="P18" i="7"/>
  <c r="N18" i="7"/>
  <c r="J18" i="7"/>
  <c r="M18" i="7"/>
  <c r="L18" i="7"/>
  <c r="O18" i="7"/>
  <c r="G18" i="7"/>
  <c r="E18" i="7"/>
  <c r="C18" i="7"/>
  <c r="I18" i="7"/>
  <c r="H18" i="7"/>
  <c r="S24" i="7"/>
  <c r="T24" i="7"/>
  <c r="P24" i="7"/>
  <c r="K24" i="7"/>
  <c r="O24" i="7"/>
  <c r="G24" i="7"/>
  <c r="R24" i="7"/>
  <c r="I24" i="7"/>
  <c r="L24" i="7"/>
  <c r="F24" i="7"/>
  <c r="Q24" i="7"/>
  <c r="N24" i="7"/>
  <c r="E24" i="7"/>
  <c r="H24" i="7"/>
  <c r="J24" i="7"/>
  <c r="D24" i="7"/>
  <c r="M24" i="7"/>
  <c r="C24" i="7"/>
  <c r="C13" i="7" a="1"/>
  <c r="N13" i="7" a="1"/>
  <c r="P13" i="7" a="1"/>
  <c r="G19" i="7" a="1"/>
  <c r="F19" i="7" a="1"/>
  <c r="S13" i="7" a="1"/>
  <c r="T19" i="7" a="1"/>
  <c r="S25" i="7" a="1"/>
  <c r="I25" i="7" a="1"/>
  <c r="E25" i="7" a="1"/>
  <c r="M25" i="7" a="1"/>
  <c r="O25" i="7" a="1"/>
  <c r="L25" i="7" a="1"/>
  <c r="K13" i="7" a="1"/>
  <c r="M19" i="7" a="1"/>
  <c r="F25" i="7" a="1"/>
  <c r="T25" i="7" a="1"/>
  <c r="F13" i="7" a="1"/>
  <c r="D13" i="7" a="1"/>
  <c r="G13" i="7" a="1"/>
  <c r="G25" i="7" a="1"/>
  <c r="C19" i="7" a="1"/>
  <c r="T13" i="7" a="1"/>
  <c r="P19" i="7" a="1"/>
  <c r="J13" i="7" a="1"/>
  <c r="E19" i="7" a="1"/>
  <c r="H19" i="7" a="1"/>
  <c r="Q13" i="7" a="1"/>
  <c r="S19" i="7" a="1"/>
  <c r="J25" i="7" a="1"/>
  <c r="R25" i="7" a="1"/>
  <c r="D25" i="7" a="1"/>
  <c r="R19" i="7" a="1"/>
  <c r="Q25" i="7" a="1"/>
  <c r="K25" i="7" a="1"/>
  <c r="E13" i="7" a="1"/>
  <c r="L19" i="7" a="1"/>
  <c r="K19" i="7" a="1"/>
  <c r="D19" i="7" a="1"/>
  <c r="I19" i="7" a="1"/>
  <c r="M13" i="7" a="1"/>
  <c r="H25" i="7" a="1"/>
  <c r="N25" i="7" a="1"/>
  <c r="I13" i="7" a="1"/>
  <c r="J19" i="7" a="1"/>
  <c r="Q19" i="7" a="1"/>
  <c r="N19" i="7" a="1"/>
  <c r="C25" i="7" a="1"/>
  <c r="O19" i="7" a="1"/>
  <c r="R13" i="7" a="1"/>
  <c r="H13" i="7" a="1"/>
  <c r="L13" i="7" a="1"/>
  <c r="P25" i="7" a="1"/>
  <c r="O13" i="7" a="1"/>
  <c r="F25" i="7" l="1"/>
  <c r="D25" i="7"/>
  <c r="K25" i="7"/>
  <c r="I25" i="7"/>
  <c r="R25" i="7"/>
  <c r="C25" i="7"/>
  <c r="G25" i="7"/>
  <c r="O25" i="7"/>
  <c r="L25" i="7"/>
  <c r="M25" i="7"/>
  <c r="J25" i="7"/>
  <c r="E25" i="7"/>
  <c r="P25" i="7"/>
  <c r="H25" i="7"/>
  <c r="T25" i="7"/>
  <c r="S25" i="7"/>
  <c r="N25" i="7"/>
  <c r="Q25" i="7"/>
  <c r="R19" i="7"/>
  <c r="L19" i="7"/>
  <c r="D19" i="7"/>
  <c r="T19" i="7"/>
  <c r="G19" i="7"/>
  <c r="F19" i="7"/>
  <c r="K19" i="7"/>
  <c r="M19" i="7"/>
  <c r="J19" i="7"/>
  <c r="I19" i="7"/>
  <c r="E19" i="7"/>
  <c r="O19" i="7"/>
  <c r="N19" i="7"/>
  <c r="P19" i="7"/>
  <c r="C19" i="7"/>
  <c r="S19" i="7"/>
  <c r="H19" i="7"/>
  <c r="Q19" i="7"/>
  <c r="M13" i="7"/>
  <c r="L13" i="7"/>
  <c r="K13" i="7"/>
  <c r="J13" i="7"/>
  <c r="N13" i="7"/>
  <c r="I13" i="7"/>
  <c r="T13" i="7"/>
  <c r="H13" i="7"/>
  <c r="S13" i="7"/>
  <c r="G13" i="7"/>
  <c r="R13" i="7"/>
  <c r="F13" i="7"/>
  <c r="Q13" i="7"/>
  <c r="E13" i="7"/>
  <c r="P13" i="7"/>
  <c r="D13" i="7"/>
  <c r="O13" i="7"/>
  <c r="C13" i="7"/>
  <c r="U12" i="7"/>
  <c r="U24" i="7"/>
  <c r="U18" i="7"/>
  <c r="U13" i="7" l="1"/>
  <c r="U19" i="7"/>
  <c r="U25" i="7"/>
  <c r="Q12" i="9" l="1"/>
  <c r="Q10" i="9"/>
  <c r="Q9" i="9"/>
  <c r="Q8" i="9"/>
  <c r="Q7" i="9"/>
  <c r="Q15" i="9"/>
  <c r="Q4" i="9"/>
  <c r="Q14" i="9"/>
  <c r="Q13" i="9"/>
  <c r="Q5" i="9"/>
  <c r="Q6" i="9"/>
  <c r="Q11" i="9"/>
  <c r="S6" i="9" l="1" a="1"/>
  <c r="S6" i="9" s="1"/>
  <c r="R6" i="9"/>
  <c r="R5" i="9"/>
  <c r="S5" i="9" a="1"/>
  <c r="S5" i="9" s="1"/>
  <c r="S13" i="9" a="1"/>
  <c r="S13" i="9" s="1"/>
  <c r="R13" i="9"/>
  <c r="R14" i="9"/>
  <c r="S14" i="9" a="1"/>
  <c r="S14" i="9" s="1"/>
  <c r="S4" i="9" a="1"/>
  <c r="S4" i="9" s="1"/>
  <c r="R4" i="9"/>
  <c r="S15" i="9" a="1"/>
  <c r="S15" i="9" s="1"/>
  <c r="R15" i="9"/>
  <c r="R7" i="9"/>
  <c r="S7" i="9" a="1"/>
  <c r="S7" i="9" s="1"/>
  <c r="R8" i="9"/>
  <c r="S8" i="9" a="1"/>
  <c r="S8" i="9" s="1"/>
  <c r="S9" i="9" a="1"/>
  <c r="S9" i="9" s="1"/>
  <c r="R9" i="9"/>
  <c r="R10" i="9"/>
  <c r="S10" i="9" a="1"/>
  <c r="S10" i="9" s="1"/>
  <c r="S12" i="9" a="1"/>
  <c r="S12" i="9" s="1"/>
  <c r="R12" i="9"/>
  <c r="S11" i="9" a="1"/>
  <c r="S11" i="9" s="1"/>
  <c r="R11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<sst xmlns="http://schemas.openxmlformats.org/spreadsheetml/2006/main" count="112" uniqueCount="73">
  <si>
    <t>Hole</t>
  </si>
  <si>
    <t>John Allen</t>
  </si>
  <si>
    <t>HI</t>
  </si>
  <si>
    <t>Player</t>
  </si>
  <si>
    <t>Course</t>
  </si>
  <si>
    <t>Men's Tee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</si>
  <si>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</si>
  <si>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</si>
  <si>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</si>
  <si>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</si>
  <si>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</si>
  <si>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</si>
  <si>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</si>
  <si>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</si>
  <si>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</si>
  <si>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Women's Tee</t>
  </si>
  <si>
    <t>Payouts</t>
  </si>
  <si>
    <t>Kitty</t>
  </si>
  <si>
    <t>Place</t>
  </si>
  <si>
    <t>Amount</t>
  </si>
  <si>
    <t>Scott O'Hare</t>
  </si>
  <si>
    <t>Holes</t>
  </si>
  <si>
    <t>Handicap</t>
  </si>
  <si>
    <t>Par</t>
  </si>
  <si>
    <t>Men's</t>
  </si>
  <si>
    <t>Women's</t>
  </si>
  <si>
    <t>Total</t>
  </si>
  <si>
    <t>Travis Hubbard</t>
  </si>
  <si>
    <t>Curt Balcerzak</t>
  </si>
  <si>
    <t>Ladies' Par</t>
  </si>
  <si>
    <t>Mens' Par</t>
  </si>
  <si>
    <t>Mens' Hole Handicap</t>
  </si>
  <si>
    <t>Ladies' Hole Handicap</t>
  </si>
  <si>
    <t>Max Handicap</t>
  </si>
  <si>
    <t>Marcus Fast</t>
  </si>
  <si>
    <t>Entry</t>
  </si>
  <si>
    <t>Tee</t>
  </si>
  <si>
    <t>Gold</t>
  </si>
  <si>
    <t>Blue</t>
  </si>
  <si>
    <t>White</t>
  </si>
  <si>
    <t>F</t>
  </si>
  <si>
    <t>Team</t>
  </si>
  <si>
    <t>Patrick Calhoun</t>
  </si>
  <si>
    <t>Todd Hubbard</t>
  </si>
  <si>
    <t>Vicki Hubbard</t>
  </si>
  <si>
    <t>Golf Paid</t>
  </si>
  <si>
    <t>Black</t>
  </si>
  <si>
    <t>Peoria</t>
  </si>
  <si>
    <t>Par 3</t>
  </si>
  <si>
    <t>Closest Player</t>
  </si>
  <si>
    <t>Name</t>
  </si>
  <si>
    <t>Player Block Height</t>
  </si>
  <si>
    <t>Player Block Start</t>
  </si>
  <si>
    <t>x</t>
  </si>
  <si>
    <t>Peoria Strokes</t>
  </si>
  <si>
    <t>Peoria
Holes</t>
  </si>
  <si>
    <t>Gross</t>
  </si>
  <si>
    <t>Net</t>
  </si>
  <si>
    <t>Ladies Par</t>
  </si>
  <si>
    <t>Men Par</t>
  </si>
  <si>
    <t>Pete Friesen</t>
  </si>
  <si>
    <t>Kelly Banta</t>
  </si>
  <si>
    <t>Foothills Golf Course</t>
  </si>
  <si>
    <t>Mitch Leitner</t>
  </si>
  <si>
    <t>Austin Shea</t>
  </si>
  <si>
    <t>Golf Due</t>
  </si>
  <si>
    <t>Remaining</t>
  </si>
  <si>
    <t>League</t>
  </si>
  <si>
    <t>2024 Club Championship Day 2 at Foothills Golf Course - Peoria</t>
  </si>
  <si>
    <t>Par 3 Closest to the Pin winners</t>
  </si>
  <si>
    <t>Include All Players</t>
  </si>
  <si>
    <t>Max Hole Score</t>
  </si>
  <si>
    <t>x2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</si>
</sst>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8">
    <xf numFmtId="0" fontId="0" fillId="0" borderId="0" xfId="0"/>
    <xf numFmtId="1" fontId="0" fillId="0" borderId="0" xfId="0" applyNumberFormat="1" applyAlignment="1">
      <alignment horizontal="center"/>
    </xf>
    <xf numFmtId="9" fontId="0" fillId="0" borderId="0" xfId="0" applyNumberFormat="1"/>
    <xf numFmtId="0" fontId="1" fillId="0" borderId="0" xfId="0" applyFont="1"/>
    <xf numFmtId="9" fontId="1" fillId="0" borderId="0" xfId="0" applyNumberFormat="1" applyFont="1" applyAlignment="1">
      <alignment wrapText="1"/>
    </xf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0" fontId="1" fillId="0" borderId="0" xfId="0" applyFont="1" applyAlignment="1">
      <alignment wrapText="1"/>
    </xf>
    <xf numFmtId="6" fontId="0" fillId="0" borderId="0" xfId="0" applyNumberForma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44" fontId="0" fillId="0" borderId="0" xfId="1" applyFont="1"/>
    <xf numFmtId="1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</cellXfs>
  <cellStyles count="2">
    <cellStyle name="Currency" xfId="1" builtinId="4"/>
    <cellStyle name="Normal" xfId="0" builtinId="0"/>
  </cellStyles>
  <dxfs count="1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EE80C-E9D0-4EA3-8D66-34EC7987DB32}">
  <dimension ref="A1:AF79"/>
  <sheetViews>
    <sheetView tabSelected="1" workbookViewId="0">
      <selection activeCell="U80" sqref="U80"/>
    </sheetView>
  </sheetViews>
  <sheetFormatPr defaultRowHeight="15" x14ac:dyDescent="0.25"/>
  <cols>
    <col min="1" max="1" width="30.7109375" customWidth="1"/>
    <col min="2" max="2" width="11.5703125" bestFit="1" customWidth="1"/>
    <col min="3" max="32" width="7.7109375" customWidth="1"/>
  </cols>
  <sheetData>
    <row r="1" spans="1:32" ht="15.75" x14ac:dyDescent="0.25">
      <c r="A1" s="3" t="s">
        <v>68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10"/>
      <c r="Y1" s="3"/>
    </row>
    <row r="2" spans="1:32" ht="15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10"/>
      <c r="Y2" s="3"/>
    </row>
    <row r="3" spans="1:32" ht="15.75" x14ac:dyDescent="0.25">
      <c r="A3" s="3" t="s">
        <v>0</v>
      </c>
      <c r="B3" s="3"/>
      <c r="C3" s="11" cm="1">
        <f t="array" ref="C3:T3">_xlfn.SEQUENCE(1,18)</f>
        <v>1</v>
      </c>
      <c r="D3" s="5">
        <v>2</v>
      </c>
      <c r="E3" s="5">
        <v>3</v>
      </c>
      <c r="F3" s="5">
        <v>4</v>
      </c>
      <c r="G3" s="5">
        <v>5</v>
      </c>
      <c r="H3" s="5">
        <v>6</v>
      </c>
      <c r="I3" s="5">
        <v>7</v>
      </c>
      <c r="J3" s="5">
        <v>8</v>
      </c>
      <c r="K3" s="5">
        <v>9</v>
      </c>
      <c r="L3" s="5">
        <v>10</v>
      </c>
      <c r="M3" s="5">
        <v>11</v>
      </c>
      <c r="N3" s="5">
        <v>12</v>
      </c>
      <c r="O3" s="5">
        <v>13</v>
      </c>
      <c r="P3" s="5">
        <v>14</v>
      </c>
      <c r="Q3" s="5">
        <v>15</v>
      </c>
      <c r="R3" s="5">
        <v>16</v>
      </c>
      <c r="S3" s="5">
        <v>17</v>
      </c>
      <c r="T3" s="5">
        <v>18</v>
      </c>
      <c r="U3" s="11" t="s">
        <v>26</v>
      </c>
      <c r="V3" s="11"/>
      <c r="W3" s="11"/>
      <c r="X3" s="11"/>
      <c r="Y3" s="11"/>
      <c r="Z3" s="16"/>
      <c r="AA3" s="16"/>
    </row>
    <row r="4" spans="1:32" ht="15.75" x14ac:dyDescent="0.25">
      <c r="A4" s="3" t="s">
        <v>30</v>
      </c>
      <c r="B4" s="3"/>
      <c r="C4" s="11" cm="1">
        <f t="array" aca="1" ref="C4" ca="1">_xlfn.LET(_xlpm.hole,INDIRECT(ADDRESS(MATCH("Hole",$A$1:$A$1000,0),COLUMN())),INDEX(D2HoleInfo,_xlpm.hole,HoleParMCol))</f>
        <v>4</v>
      </c>
      <c r="D4" s="11" cm="1">
        <f t="array" aca="1" ref="D4" ca="1">_xlfn.LET(_xlpm.hole,INDIRECT(ADDRESS(MATCH("Hole",$A$1:$A$1000,0),COLUMN())),INDEX(D2HoleInfo,_xlpm.hole,HoleParMCol))</f>
        <v>5</v>
      </c>
      <c r="E4" s="11" cm="1">
        <f t="array" aca="1" ref="E4" ca="1">_xlfn.LET(_xlpm.hole,INDIRECT(ADDRESS(MATCH("Hole",$A$1:$A$1000,0),COLUMN())),INDEX(D2HoleInfo,_xlpm.hole,HoleParMCol))</f>
        <v>4</v>
      </c>
      <c r="F4" s="11" cm="1">
        <f t="array" aca="1" ref="F4" ca="1">_xlfn.LET(_xlpm.hole,INDIRECT(ADDRESS(MATCH("Hole",$A$1:$A$1000,0),COLUMN())),INDEX(D2HoleInfo,_xlpm.hole,HoleParMCol))</f>
        <v>3</v>
      </c>
      <c r="G4" s="11" cm="1">
        <f t="array" aca="1" ref="G4" ca="1">_xlfn.LET(_xlpm.hole,INDIRECT(ADDRESS(MATCH("Hole",$A$1:$A$1000,0),COLUMN())),INDEX(D2HoleInfo,_xlpm.hole,HoleParMCol))</f>
        <v>4</v>
      </c>
      <c r="H4" s="11" cm="1">
        <f t="array" aca="1" ref="H4" ca="1">_xlfn.LET(_xlpm.hole,INDIRECT(ADDRESS(MATCH("Hole",$A$1:$A$1000,0),COLUMN())),INDEX(D2HoleInfo,_xlpm.hole,HoleParMCol))</f>
        <v>5</v>
      </c>
      <c r="I4" s="11" cm="1">
        <f t="array" aca="1" ref="I4" ca="1">_xlfn.LET(_xlpm.hole,INDIRECT(ADDRESS(MATCH("Hole",$A$1:$A$1000,0),COLUMN())),INDEX(D2HoleInfo,_xlpm.hole,HoleParMCol))</f>
        <v>4</v>
      </c>
      <c r="J4" s="11" cm="1">
        <f t="array" aca="1" ref="J4" ca="1">_xlfn.LET(_xlpm.hole,INDIRECT(ADDRESS(MATCH("Hole",$A$1:$A$1000,0),COLUMN())),INDEX(D2HoleInfo,_xlpm.hole,HoleParMCol))</f>
        <v>3</v>
      </c>
      <c r="K4" s="11" cm="1">
        <f t="array" aca="1" ref="K4" ca="1">_xlfn.LET(_xlpm.hole,INDIRECT(ADDRESS(MATCH("Hole",$A$1:$A$1000,0),COLUMN())),INDEX(D2HoleInfo,_xlpm.hole,HoleParMCol))</f>
        <v>4</v>
      </c>
      <c r="L4" s="11" cm="1">
        <f t="array" aca="1" ref="L4" ca="1">_xlfn.LET(_xlpm.hole,INDIRECT(ADDRESS(MATCH("Hole",$A$1:$A$1000,0),COLUMN())),INDEX(D2HoleInfo,_xlpm.hole,HoleParMCol))</f>
        <v>4</v>
      </c>
      <c r="M4" s="11" cm="1">
        <f t="array" aca="1" ref="M4" ca="1">_xlfn.LET(_xlpm.hole,INDIRECT(ADDRESS(MATCH("Hole",$A$1:$A$1000,0),COLUMN())),INDEX(D2HoleInfo,_xlpm.hole,HoleParMCol))</f>
        <v>5</v>
      </c>
      <c r="N4" s="11" cm="1">
        <f t="array" aca="1" ref="N4" ca="1">_xlfn.LET(_xlpm.hole,INDIRECT(ADDRESS(MATCH("Hole",$A$1:$A$1000,0),COLUMN())),INDEX(D2HoleInfo,_xlpm.hole,HoleParMCol))</f>
        <v>4</v>
      </c>
      <c r="O4" s="11" cm="1">
        <f t="array" aca="1" ref="O4" ca="1">_xlfn.LET(_xlpm.hole,INDIRECT(ADDRESS(MATCH("Hole",$A$1:$A$1000,0),COLUMN())),INDEX(D2HoleInfo,_xlpm.hole,HoleParMCol))</f>
        <v>3</v>
      </c>
      <c r="P4" s="11" cm="1">
        <f t="array" aca="1" ref="P4" ca="1">_xlfn.LET(_xlpm.hole,INDIRECT(ADDRESS(MATCH("Hole",$A$1:$A$1000,0),COLUMN())),INDEX(D2HoleInfo,_xlpm.hole,HoleParMCol))</f>
        <v>4</v>
      </c>
      <c r="Q4" s="11" cm="1">
        <f t="array" aca="1" ref="Q4" ca="1">_xlfn.LET(_xlpm.hole,INDIRECT(ADDRESS(MATCH("Hole",$A$1:$A$1000,0),COLUMN())),INDEX(D2HoleInfo,_xlpm.hole,HoleParMCol))</f>
        <v>4</v>
      </c>
      <c r="R4" s="11" cm="1">
        <f t="array" aca="1" ref="R4" ca="1">_xlfn.LET(_xlpm.hole,INDIRECT(ADDRESS(MATCH("Hole",$A$1:$A$1000,0),COLUMN())),INDEX(D2HoleInfo,_xlpm.hole,HoleParMCol))</f>
        <v>5</v>
      </c>
      <c r="S4" s="11" cm="1">
        <f t="array" aca="1" ref="S4" ca="1">_xlfn.LET(_xlpm.hole,INDIRECT(ADDRESS(MATCH("Hole",$A$1:$A$1000,0),COLUMN())),INDEX(D2HoleInfo,_xlpm.hole,HoleParMCol))</f>
        <v>3</v>
      </c>
      <c r="T4" s="11" cm="1">
        <f t="array" aca="1" ref="T4" ca="1">_xlfn.LET(_xlpm.hole,INDIRECT(ADDRESS(MATCH("Hole",$A$1:$A$1000,0),COLUMN())),INDEX(D2HoleInfo,_xlpm.hole,HoleParMCol))</f>
        <v>4</v>
      </c>
      <c r="U4" s="15">
        <f ca="1">SUM(C4:T4)</f>
        <v>72</v>
      </c>
      <c r="V4" s="3"/>
      <c r="W4" s="3"/>
      <c r="X4" s="10"/>
      <c r="Y4" s="3"/>
    </row>
    <row r="5" spans="1:32" ht="15.75" x14ac:dyDescent="0.25">
      <c r="A5" s="3" t="s">
        <v>31</v>
      </c>
      <c r="B5" s="3"/>
      <c r="C5" s="11" cm="1">
        <f t="array" aca="1" ref="C5" ca="1">_xlfn.LET(_xlpm.hole,INDIRECT(ADDRESS(MATCH("Hole",$A$1:$A$944,0),COLUMN())),INDEX(D2HoleInfo,_xlpm.hole,HoleHcpMCol))</f>
        <v>13</v>
      </c>
      <c r="D5" s="11" cm="1">
        <f t="array" aca="1" ref="D5" ca="1">_xlfn.LET(_xlpm.hole,INDIRECT(ADDRESS(MATCH("Hole",$A$1:$A$944,0),COLUMN())),INDEX(D2HoleInfo,_xlpm.hole,HoleHcpMCol))</f>
        <v>3</v>
      </c>
      <c r="E5" s="11" cm="1">
        <f t="array" aca="1" ref="E5" ca="1">_xlfn.LET(_xlpm.hole,INDIRECT(ADDRESS(MATCH("Hole",$A$1:$A$944,0),COLUMN())),INDEX(D2HoleInfo,_xlpm.hole,HoleHcpMCol))</f>
        <v>9</v>
      </c>
      <c r="F5" s="11" cm="1">
        <f t="array" aca="1" ref="F5" ca="1">_xlfn.LET(_xlpm.hole,INDIRECT(ADDRESS(MATCH("Hole",$A$1:$A$944,0),COLUMN())),INDEX(D2HoleInfo,_xlpm.hole,HoleHcpMCol))</f>
        <v>15</v>
      </c>
      <c r="G5" s="11" cm="1">
        <f t="array" aca="1" ref="G5" ca="1">_xlfn.LET(_xlpm.hole,INDIRECT(ADDRESS(MATCH("Hole",$A$1:$A$944,0),COLUMN())),INDEX(D2HoleInfo,_xlpm.hole,HoleHcpMCol))</f>
        <v>5</v>
      </c>
      <c r="H5" s="11" cm="1">
        <f t="array" aca="1" ref="H5" ca="1">_xlfn.LET(_xlpm.hole,INDIRECT(ADDRESS(MATCH("Hole",$A$1:$A$944,0),COLUMN())),INDEX(D2HoleInfo,_xlpm.hole,HoleHcpMCol))</f>
        <v>7</v>
      </c>
      <c r="I5" s="11" cm="1">
        <f t="array" aca="1" ref="I5" ca="1">_xlfn.LET(_xlpm.hole,INDIRECT(ADDRESS(MATCH("Hole",$A$1:$A$944,0),COLUMN())),INDEX(D2HoleInfo,_xlpm.hole,HoleHcpMCol))</f>
        <v>1</v>
      </c>
      <c r="J5" s="11" cm="1">
        <f t="array" aca="1" ref="J5" ca="1">_xlfn.LET(_xlpm.hole,INDIRECT(ADDRESS(MATCH("Hole",$A$1:$A$944,0),COLUMN())),INDEX(D2HoleInfo,_xlpm.hole,HoleHcpMCol))</f>
        <v>17</v>
      </c>
      <c r="K5" s="11" cm="1">
        <f t="array" aca="1" ref="K5" ca="1">_xlfn.LET(_xlpm.hole,INDIRECT(ADDRESS(MATCH("Hole",$A$1:$A$944,0),COLUMN())),INDEX(D2HoleInfo,_xlpm.hole,HoleHcpMCol))</f>
        <v>11</v>
      </c>
      <c r="L5" s="11" cm="1">
        <f t="array" aca="1" ref="L5" ca="1">_xlfn.LET(_xlpm.hole,INDIRECT(ADDRESS(MATCH("Hole",$A$1:$A$944,0),COLUMN())),INDEX(D2HoleInfo,_xlpm.hole,HoleHcpMCol))</f>
        <v>12</v>
      </c>
      <c r="M5" s="11" cm="1">
        <f t="array" aca="1" ref="M5" ca="1">_xlfn.LET(_xlpm.hole,INDIRECT(ADDRESS(MATCH("Hole",$A$1:$A$944,0),COLUMN())),INDEX(D2HoleInfo,_xlpm.hole,HoleHcpMCol))</f>
        <v>8</v>
      </c>
      <c r="N5" s="11" cm="1">
        <f t="array" aca="1" ref="N5" ca="1">_xlfn.LET(_xlpm.hole,INDIRECT(ADDRESS(MATCH("Hole",$A$1:$A$944,0),COLUMN())),INDEX(D2HoleInfo,_xlpm.hole,HoleHcpMCol))</f>
        <v>4</v>
      </c>
      <c r="O5" s="11" cm="1">
        <f t="array" aca="1" ref="O5" ca="1">_xlfn.LET(_xlpm.hole,INDIRECT(ADDRESS(MATCH("Hole",$A$1:$A$944,0),COLUMN())),INDEX(D2HoleInfo,_xlpm.hole,HoleHcpMCol))</f>
        <v>16</v>
      </c>
      <c r="P5" s="11" cm="1">
        <f t="array" aca="1" ref="P5" ca="1">_xlfn.LET(_xlpm.hole,INDIRECT(ADDRESS(MATCH("Hole",$A$1:$A$944,0),COLUMN())),INDEX(D2HoleInfo,_xlpm.hole,HoleHcpMCol))</f>
        <v>10</v>
      </c>
      <c r="Q5" s="11" cm="1">
        <f t="array" aca="1" ref="Q5" ca="1">_xlfn.LET(_xlpm.hole,INDIRECT(ADDRESS(MATCH("Hole",$A$1:$A$944,0),COLUMN())),INDEX(D2HoleInfo,_xlpm.hole,HoleHcpMCol))</f>
        <v>14</v>
      </c>
      <c r="R5" s="11" cm="1">
        <f t="array" aca="1" ref="R5" ca="1">_xlfn.LET(_xlpm.hole,INDIRECT(ADDRESS(MATCH("Hole",$A$1:$A$944,0),COLUMN())),INDEX(D2HoleInfo,_xlpm.hole,HoleHcpMCol))</f>
        <v>2</v>
      </c>
      <c r="S5" s="11" cm="1">
        <f t="array" aca="1" ref="S5" ca="1">_xlfn.LET(_xlpm.hole,INDIRECT(ADDRESS(MATCH("Hole",$A$1:$A$944,0),COLUMN())),INDEX(D2HoleInfo,_xlpm.hole,HoleHcpMCol))</f>
        <v>18</v>
      </c>
      <c r="T5" s="11" cm="1">
        <f t="array" aca="1" ref="T5" ca="1">_xlfn.LET(_xlpm.hole,INDIRECT(ADDRESS(MATCH("Hole",$A$1:$A$944,0),COLUMN())),INDEX(D2HoleInfo,_xlpm.hole,HoleHcpMCol))</f>
        <v>6</v>
      </c>
      <c r="U5" s="7"/>
      <c r="V5" s="3"/>
      <c r="W5" s="3"/>
      <c r="X5" s="10"/>
      <c r="Y5" s="3"/>
    </row>
    <row r="6" spans="1:32" ht="15.75" x14ac:dyDescent="0.25">
      <c r="A6" s="3" t="s">
        <v>29</v>
      </c>
      <c r="B6" s="3"/>
      <c r="C6" s="11" cm="1">
        <f t="array" aca="1" ref="C6" ca="1">_xlfn.LET(_xlpm.hole,INDIRECT(ADDRESS(MATCH("Hole",$A$1:$A$1000,0),COLUMN())),INDEX(D2HoleInfo,_xlpm.hole,HoleParFCol))</f>
        <v>4</v>
      </c>
      <c r="D6" s="11" cm="1">
        <f t="array" aca="1" ref="D6" ca="1">_xlfn.LET(_xlpm.hole,INDIRECT(ADDRESS(MATCH("Hole",$A$1:$A$1000,0),COLUMN())),INDEX(D2HoleInfo,_xlpm.hole,HoleParFCol))</f>
        <v>5</v>
      </c>
      <c r="E6" s="11" cm="1">
        <f t="array" aca="1" ref="E6" ca="1">_xlfn.LET(_xlpm.hole,INDIRECT(ADDRESS(MATCH("Hole",$A$1:$A$1000,0),COLUMN())),INDEX(D2HoleInfo,_xlpm.hole,HoleParFCol))</f>
        <v>4</v>
      </c>
      <c r="F6" s="11" cm="1">
        <f t="array" aca="1" ref="F6" ca="1">_xlfn.LET(_xlpm.hole,INDIRECT(ADDRESS(MATCH("Hole",$A$1:$A$1000,0),COLUMN())),INDEX(D2HoleInfo,_xlpm.hole,HoleParFCol))</f>
        <v>3</v>
      </c>
      <c r="G6" s="11" cm="1">
        <f t="array" aca="1" ref="G6" ca="1">_xlfn.LET(_xlpm.hole,INDIRECT(ADDRESS(MATCH("Hole",$A$1:$A$1000,0),COLUMN())),INDEX(D2HoleInfo,_xlpm.hole,HoleParFCol))</f>
        <v>4</v>
      </c>
      <c r="H6" s="11" cm="1">
        <f t="array" aca="1" ref="H6" ca="1">_xlfn.LET(_xlpm.hole,INDIRECT(ADDRESS(MATCH("Hole",$A$1:$A$1000,0),COLUMN())),INDEX(D2HoleInfo,_xlpm.hole,HoleParFCol))</f>
        <v>5</v>
      </c>
      <c r="I6" s="11" cm="1">
        <f t="array" aca="1" ref="I6" ca="1">_xlfn.LET(_xlpm.hole,INDIRECT(ADDRESS(MATCH("Hole",$A$1:$A$1000,0),COLUMN())),INDEX(D2HoleInfo,_xlpm.hole,HoleParFCol))</f>
        <v>4</v>
      </c>
      <c r="J6" s="11" cm="1">
        <f t="array" aca="1" ref="J6" ca="1">_xlfn.LET(_xlpm.hole,INDIRECT(ADDRESS(MATCH("Hole",$A$1:$A$1000,0),COLUMN())),INDEX(D2HoleInfo,_xlpm.hole,HoleParFCol))</f>
        <v>3</v>
      </c>
      <c r="K6" s="11" cm="1">
        <f t="array" aca="1" ref="K6" ca="1">_xlfn.LET(_xlpm.hole,INDIRECT(ADDRESS(MATCH("Hole",$A$1:$A$1000,0),COLUMN())),INDEX(D2HoleInfo,_xlpm.hole,HoleParFCol))</f>
        <v>4</v>
      </c>
      <c r="L6" s="11" cm="1">
        <f t="array" aca="1" ref="L6" ca="1">_xlfn.LET(_xlpm.hole,INDIRECT(ADDRESS(MATCH("Hole",$A$1:$A$1000,0),COLUMN())),INDEX(D2HoleInfo,_xlpm.hole,HoleParFCol))</f>
        <v>4</v>
      </c>
      <c r="M6" s="11" cm="1">
        <f t="array" aca="1" ref="M6" ca="1">_xlfn.LET(_xlpm.hole,INDIRECT(ADDRESS(MATCH("Hole",$A$1:$A$1000,0),COLUMN())),INDEX(D2HoleInfo,_xlpm.hole,HoleParFCol))</f>
        <v>5</v>
      </c>
      <c r="N6" s="11" cm="1">
        <f t="array" aca="1" ref="N6" ca="1">_xlfn.LET(_xlpm.hole,INDIRECT(ADDRESS(MATCH("Hole",$A$1:$A$1000,0),COLUMN())),INDEX(D2HoleInfo,_xlpm.hole,HoleParFCol))</f>
        <v>4</v>
      </c>
      <c r="O6" s="11" cm="1">
        <f t="array" aca="1" ref="O6" ca="1">_xlfn.LET(_xlpm.hole,INDIRECT(ADDRESS(MATCH("Hole",$A$1:$A$1000,0),COLUMN())),INDEX(D2HoleInfo,_xlpm.hole,HoleParFCol))</f>
        <v>3</v>
      </c>
      <c r="P6" s="11" cm="1">
        <f t="array" aca="1" ref="P6" ca="1">_xlfn.LET(_xlpm.hole,INDIRECT(ADDRESS(MATCH("Hole",$A$1:$A$1000,0),COLUMN())),INDEX(D2HoleInfo,_xlpm.hole,HoleParFCol))</f>
        <v>4</v>
      </c>
      <c r="Q6" s="11" cm="1">
        <f t="array" aca="1" ref="Q6" ca="1">_xlfn.LET(_xlpm.hole,INDIRECT(ADDRESS(MATCH("Hole",$A$1:$A$1000,0),COLUMN())),INDEX(D2HoleInfo,_xlpm.hole,HoleParFCol))</f>
        <v>4</v>
      </c>
      <c r="R6" s="11" cm="1">
        <f t="array" aca="1" ref="R6" ca="1">_xlfn.LET(_xlpm.hole,INDIRECT(ADDRESS(MATCH("Hole",$A$1:$A$1000,0),COLUMN())),INDEX(D2HoleInfo,_xlpm.hole,HoleParFCol))</f>
        <v>5</v>
      </c>
      <c r="S6" s="11" cm="1">
        <f t="array" aca="1" ref="S6" ca="1">_xlfn.LET(_xlpm.hole,INDIRECT(ADDRESS(MATCH("Hole",$A$1:$A$1000,0),COLUMN())),INDEX(D2HoleInfo,_xlpm.hole,HoleParFCol))</f>
        <v>3</v>
      </c>
      <c r="T6" s="11" cm="1">
        <f t="array" aca="1" ref="T6" ca="1">_xlfn.LET(_xlpm.hole,INDIRECT(ADDRESS(MATCH("Hole",$A$1:$A$1000,0),COLUMN())),INDEX(D2HoleInfo,_xlpm.hole,HoleParFCol))</f>
        <v>4</v>
      </c>
      <c r="U6" s="15">
        <f ca="1">SUM(C6:T6)</f>
        <v>72</v>
      </c>
      <c r="V6" s="3"/>
      <c r="W6" s="3"/>
      <c r="X6" s="10"/>
      <c r="Y6" s="3"/>
    </row>
    <row r="7" spans="1:32" ht="15.75" x14ac:dyDescent="0.25">
      <c r="A7" s="3" t="s">
        <v>32</v>
      </c>
      <c r="B7" s="3"/>
      <c r="C7" s="11" cm="1">
        <f t="array" aca="1" ref="C7" ca="1">_xlfn.LET(_xlpm.hole,INDIRECT(ADDRESS(MATCH("Hole",$A$1:$A$944,0),COLUMN())),INDEX(D2HoleInfo,_xlpm.hole,HoleHcpFCol))</f>
        <v>9</v>
      </c>
      <c r="D7" s="11" cm="1">
        <f t="array" aca="1" ref="D7" ca="1">_xlfn.LET(_xlpm.hole,INDIRECT(ADDRESS(MATCH("Hole",$A$1:$A$944,0),COLUMN())),INDEX(D2HoleInfo,_xlpm.hole,HoleHcpFCol))</f>
        <v>3</v>
      </c>
      <c r="E7" s="11" cm="1">
        <f t="array" aca="1" ref="E7" ca="1">_xlfn.LET(_xlpm.hole,INDIRECT(ADDRESS(MATCH("Hole",$A$1:$A$944,0),COLUMN())),INDEX(D2HoleInfo,_xlpm.hole,HoleHcpFCol))</f>
        <v>7</v>
      </c>
      <c r="F7" s="11" cm="1">
        <f t="array" aca="1" ref="F7" ca="1">_xlfn.LET(_xlpm.hole,INDIRECT(ADDRESS(MATCH("Hole",$A$1:$A$944,0),COLUMN())),INDEX(D2HoleInfo,_xlpm.hole,HoleHcpFCol))</f>
        <v>17</v>
      </c>
      <c r="G7" s="11" cm="1">
        <f t="array" aca="1" ref="G7" ca="1">_xlfn.LET(_xlpm.hole,INDIRECT(ADDRESS(MATCH("Hole",$A$1:$A$944,0),COLUMN())),INDEX(D2HoleInfo,_xlpm.hole,HoleHcpFCol))</f>
        <v>13</v>
      </c>
      <c r="H7" s="11" cm="1">
        <f t="array" aca="1" ref="H7" ca="1">_xlfn.LET(_xlpm.hole,INDIRECT(ADDRESS(MATCH("Hole",$A$1:$A$944,0),COLUMN())),INDEX(D2HoleInfo,_xlpm.hole,HoleHcpFCol))</f>
        <v>1</v>
      </c>
      <c r="I7" s="11" cm="1">
        <f t="array" aca="1" ref="I7" ca="1">_xlfn.LET(_xlpm.hole,INDIRECT(ADDRESS(MATCH("Hole",$A$1:$A$944,0),COLUMN())),INDEX(D2HoleInfo,_xlpm.hole,HoleHcpFCol))</f>
        <v>5</v>
      </c>
      <c r="J7" s="11" cm="1">
        <f t="array" aca="1" ref="J7" ca="1">_xlfn.LET(_xlpm.hole,INDIRECT(ADDRESS(MATCH("Hole",$A$1:$A$944,0),COLUMN())),INDEX(D2HoleInfo,_xlpm.hole,HoleHcpFCol))</f>
        <v>15</v>
      </c>
      <c r="K7" s="11" cm="1">
        <f t="array" aca="1" ref="K7" ca="1">_xlfn.LET(_xlpm.hole,INDIRECT(ADDRESS(MATCH("Hole",$A$1:$A$944,0),COLUMN())),INDEX(D2HoleInfo,_xlpm.hole,HoleHcpFCol))</f>
        <v>11</v>
      </c>
      <c r="L7" s="11" cm="1">
        <f t="array" aca="1" ref="L7" ca="1">_xlfn.LET(_xlpm.hole,INDIRECT(ADDRESS(MATCH("Hole",$A$1:$A$944,0),COLUMN())),INDEX(D2HoleInfo,_xlpm.hole,HoleHcpFCol))</f>
        <v>14</v>
      </c>
      <c r="M7" s="11" cm="1">
        <f t="array" aca="1" ref="M7" ca="1">_xlfn.LET(_xlpm.hole,INDIRECT(ADDRESS(MATCH("Hole",$A$1:$A$944,0),COLUMN())),INDEX(D2HoleInfo,_xlpm.hole,HoleHcpFCol))</f>
        <v>4</v>
      </c>
      <c r="N7" s="11" cm="1">
        <f t="array" aca="1" ref="N7" ca="1">_xlfn.LET(_xlpm.hole,INDIRECT(ADDRESS(MATCH("Hole",$A$1:$A$944,0),COLUMN())),INDEX(D2HoleInfo,_xlpm.hole,HoleHcpFCol))</f>
        <v>10</v>
      </c>
      <c r="O7" s="11" cm="1">
        <f t="array" aca="1" ref="O7" ca="1">_xlfn.LET(_xlpm.hole,INDIRECT(ADDRESS(MATCH("Hole",$A$1:$A$944,0),COLUMN())),INDEX(D2HoleInfo,_xlpm.hole,HoleHcpFCol))</f>
        <v>16</v>
      </c>
      <c r="P7" s="11" cm="1">
        <f t="array" aca="1" ref="P7" ca="1">_xlfn.LET(_xlpm.hole,INDIRECT(ADDRESS(MATCH("Hole",$A$1:$A$944,0),COLUMN())),INDEX(D2HoleInfo,_xlpm.hole,HoleHcpFCol))</f>
        <v>12</v>
      </c>
      <c r="Q7" s="11" cm="1">
        <f t="array" aca="1" ref="Q7" ca="1">_xlfn.LET(_xlpm.hole,INDIRECT(ADDRESS(MATCH("Hole",$A$1:$A$944,0),COLUMN())),INDEX(D2HoleInfo,_xlpm.hole,HoleHcpFCol))</f>
        <v>6</v>
      </c>
      <c r="R7" s="11" cm="1">
        <f t="array" aca="1" ref="R7" ca="1">_xlfn.LET(_xlpm.hole,INDIRECT(ADDRESS(MATCH("Hole",$A$1:$A$944,0),COLUMN())),INDEX(D2HoleInfo,_xlpm.hole,HoleHcpFCol))</f>
        <v>2</v>
      </c>
      <c r="S7" s="11" cm="1">
        <f t="array" aca="1" ref="S7" ca="1">_xlfn.LET(_xlpm.hole,INDIRECT(ADDRESS(MATCH("Hole",$A$1:$A$944,0),COLUMN())),INDEX(D2HoleInfo,_xlpm.hole,HoleHcpFCol))</f>
        <v>18</v>
      </c>
      <c r="T7" s="11" cm="1">
        <f t="array" aca="1" ref="T7" ca="1">_xlfn.LET(_xlpm.hole,INDIRECT(ADDRESS(MATCH("Hole",$A$1:$A$944,0),COLUMN())),INDEX(D2HoleInfo,_xlpm.hole,HoleHcpFCol))</f>
        <v>8</v>
      </c>
      <c r="U7" s="7"/>
      <c r="V7" s="3"/>
      <c r="W7" s="3"/>
      <c r="X7" s="10"/>
      <c r="Y7" s="3"/>
    </row>
    <row r="8" spans="1:32" ht="15.75" x14ac:dyDescent="0.25">
      <c r="A8" s="3"/>
      <c r="B8" s="3"/>
      <c r="C8" s="11"/>
      <c r="D8" s="12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7"/>
      <c r="V8" s="3"/>
      <c r="W8" s="3"/>
      <c r="X8" s="10"/>
      <c r="Y8" s="3"/>
    </row>
    <row r="9" spans="1:32" ht="30" customHeight="1" x14ac:dyDescent="0.25">
      <c r="A9" s="3" t="str" cm="1">
        <f t="array" ref="A9:U9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9" s="3" t="str">
        <v>Tee</v>
      </c>
      <c r="C9" s="3" t="str">
        <v>Index</v>
      </c>
      <c r="D9" s="4" t="str">
        <v>Course
HCP</v>
      </c>
      <c r="E9" s="3" t="str">
        <v>Allow</v>
      </c>
      <c r="F9" s="8" t="str">
        <v/>
      </c>
      <c r="G9" s="3" t="str">
        <v/>
      </c>
      <c r="H9" s="3" t="str">
        <v/>
      </c>
      <c r="I9" s="3" t="str">
        <v/>
      </c>
      <c r="J9" s="3" t="str">
        <v/>
      </c>
      <c r="K9" s="3" t="str">
        <v/>
      </c>
      <c r="L9" s="3" t="str">
        <v/>
      </c>
      <c r="M9" s="3" t="str">
        <v/>
      </c>
      <c r="N9" s="3" t="str">
        <v/>
      </c>
      <c r="O9" s="3" t="str">
        <v/>
      </c>
      <c r="P9" s="3" t="str">
        <v/>
      </c>
      <c r="Q9" s="3" t="str">
        <v/>
      </c>
      <c r="R9" s="3" t="str">
        <v/>
      </c>
      <c r="S9" s="3" t="str">
        <v/>
      </c>
      <c r="T9" s="3" t="str">
        <v/>
      </c>
      <c r="U9" s="3" t="str">
        <v>Totals</v>
      </c>
      <c r="V9" s="8"/>
      <c r="W9" s="8"/>
      <c r="X9" s="13"/>
      <c r="Y9" s="3"/>
      <c r="Z9" s="3"/>
    </row>
    <row r="10" spans="1:32" ht="15.75" x14ac:dyDescent="0.25">
      <c r="A10" s="3" t="str" cm="1">
        <f t="array" ref="A10:C10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John Allen</v>
      </c>
      <c r="B10" s="3" t="str">
        <v>White</v>
      </c>
      <c r="C10" s="3">
        <v>26.4</v>
      </c>
      <c r="D10" s="3" cm="1">
        <f t="array" aca="1" ref="D10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24</v>
      </c>
      <c r="E10" cm="1">
        <f t="array" aca="1" ref="E10" ca="1">_xlfn.LET(_xlpm.chcp,INDIRECT(ADDRESS(ROW(),COLUMN()-1)),IF(_xlpm.chcp="","",_xlpm.chcp*D2HandicapAllowance))</f>
        <v>24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V10" s="3"/>
      <c r="W10" s="3"/>
      <c r="X10" s="10"/>
      <c r="Y10" s="3"/>
      <c r="Z10" s="3"/>
    </row>
    <row r="11" spans="1:32" ht="15.75" x14ac:dyDescent="0.25">
      <c r="A11" s="3" t="str" cm="1">
        <f t="array" aca="1" ref="A11" ca="1">_xlfn.LET(_xlpm.name,INDIRECT(ADDRESS(ROW()-1,COLUMN())),IF(_xlpm.name="","",_xlfn.CONCAT(_xlpm.name," Gross")))</f>
        <v>John Allen Gross</v>
      </c>
      <c r="B11" s="3"/>
      <c r="C11" s="6">
        <v>4</v>
      </c>
      <c r="D11" s="6">
        <v>11</v>
      </c>
      <c r="E11" s="6">
        <v>5</v>
      </c>
      <c r="F11" s="6">
        <v>3</v>
      </c>
      <c r="G11" s="6">
        <v>5</v>
      </c>
      <c r="H11" s="6">
        <v>10</v>
      </c>
      <c r="I11" s="6">
        <v>5</v>
      </c>
      <c r="J11" s="6">
        <v>4</v>
      </c>
      <c r="K11" s="6">
        <v>6</v>
      </c>
      <c r="L11" s="6">
        <v>4</v>
      </c>
      <c r="M11" s="6">
        <v>6</v>
      </c>
      <c r="N11" s="6">
        <v>7</v>
      </c>
      <c r="O11" s="6">
        <v>6</v>
      </c>
      <c r="P11" s="6">
        <v>6</v>
      </c>
      <c r="Q11" s="6">
        <v>5</v>
      </c>
      <c r="R11" s="6">
        <v>12</v>
      </c>
      <c r="S11" s="6">
        <v>3</v>
      </c>
      <c r="T11" s="6">
        <v>8</v>
      </c>
      <c r="U11" s="6">
        <f>SUM(C11:T11)</f>
        <v>110</v>
      </c>
      <c r="V11" s="6"/>
      <c r="W11" s="6"/>
      <c r="X11" s="6"/>
      <c r="Y11" s="6"/>
      <c r="Z11" s="6"/>
      <c r="AA11" s="6"/>
    </row>
    <row r="12" spans="1:32" ht="15.75" x14ac:dyDescent="0.25">
      <c r="A12" s="3" t="str" cm="1">
        <f t="array" aca="1" ref="A12" ca="1">_xlfn.LET(_xlpm.name,INDIRECT(ADDRESS(ROW()-2,COLUMN())),IF(_xlpm.name="","",_xlfn.CONCAT(_xlpm.name," Handicap Strokes")))</f>
        <v>John Allen Handicap Strokes</v>
      </c>
      <c r="B12" s="3"/>
      <c r="C12" s="6" cm="1">
        <f t="array" aca="1" ref="C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D12" s="6" cm="1">
        <f t="array" aca="1" ref="D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E12" s="6" cm="1">
        <f t="array" aca="1" ref="E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F12" s="6" cm="1">
        <f t="array" aca="1" ref="F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G12" s="6" cm="1">
        <f t="array" aca="1" ref="G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H12" s="6" cm="1">
        <f t="array" aca="1" ref="H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12" s="6" cm="1">
        <f t="array" aca="1" ref="I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J12" s="6" cm="1">
        <f t="array" aca="1" ref="J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K12" s="6" cm="1">
        <f t="array" aca="1" ref="K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L12" s="6" cm="1">
        <f t="array" aca="1" ref="L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M12" s="6" cm="1">
        <f t="array" aca="1" ref="M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N12" s="6" cm="1">
        <f t="array" aca="1" ref="N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O12" s="6" cm="1">
        <f t="array" aca="1" ref="O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P12" s="6" cm="1">
        <f t="array" aca="1" ref="P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Q12" s="6" cm="1">
        <f t="array" aca="1" ref="Q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12" s="6" cm="1">
        <f t="array" aca="1" ref="R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S12" s="6" cm="1">
        <f t="array" aca="1" ref="S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T12" s="6" cm="1">
        <f t="array" aca="1" ref="T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U12" s="6">
        <f ca="1">SUM(C12:T12)</f>
        <v>24</v>
      </c>
      <c r="V12" s="3"/>
      <c r="W12" s="3"/>
      <c r="X12" s="10"/>
      <c r="Y12" s="3"/>
    </row>
    <row r="13" spans="1:32" ht="15.75" x14ac:dyDescent="0.25">
      <c r="A13" s="3" t="str" cm="1">
        <f t="array" aca="1" ref="A13" ca="1">_xlfn.LET(_xlpm.name,INDIRECT(ADDRESS(ROW()-3,COLUMN())),IF(_xlpm.name="","",_xlfn.CONCAT(_xlpm.name," Net")))</f>
        <v>John Allen Net</v>
      </c>
      <c r="B13" s="3"/>
      <c r="C13" s="6" cm="1">
        <f t="array" aca="1" ref="C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D13" s="6" cm="1">
        <f t="array" aca="1" ref="D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8</v>
      </c>
      <c r="E13" s="6" cm="1">
        <f t="array" aca="1" ref="E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F13" s="6" cm="1">
        <f t="array" aca="1" ref="F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2</v>
      </c>
      <c r="G13" s="6" cm="1">
        <f t="array" aca="1" ref="G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H13" s="6" cm="1">
        <f t="array" aca="1" ref="H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9</v>
      </c>
      <c r="I13" s="6" cm="1">
        <f t="array" aca="1" ref="I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J13" s="6" cm="1">
        <f t="array" aca="1" ref="J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K13" s="6" cm="1">
        <f t="array" aca="1" ref="K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L13" s="6" cm="1">
        <f t="array" aca="1" ref="L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M13" s="6" cm="1">
        <f t="array" aca="1" ref="M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N13" s="6" cm="1">
        <f t="array" aca="1" ref="N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O13" s="6" cm="1">
        <f t="array" aca="1" ref="O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P13" s="6" cm="1">
        <f t="array" aca="1" ref="P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Q13" s="6" cm="1">
        <f t="array" aca="1" ref="Q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R13" s="6" cm="1">
        <f t="array" aca="1" ref="R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8</v>
      </c>
      <c r="S13" s="6" cm="1">
        <f t="array" aca="1" ref="S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2</v>
      </c>
      <c r="T13" s="6" cm="1">
        <f t="array" aca="1" ref="T1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U13" s="6">
        <f ca="1">SUM(C13:T13)</f>
        <v>83</v>
      </c>
      <c r="V13" s="6"/>
      <c r="W13" s="6"/>
      <c r="X13" s="6"/>
      <c r="Y13" s="6"/>
      <c r="Z13" s="6"/>
      <c r="AA13" s="6"/>
      <c r="AB13" s="1"/>
      <c r="AC13" s="1"/>
      <c r="AD13" s="16"/>
      <c r="AE13" s="16"/>
      <c r="AF13" s="14"/>
    </row>
    <row r="14" spans="1:32" ht="15.75" x14ac:dyDescent="0.25">
      <c r="A14" s="3"/>
      <c r="B14" s="3"/>
      <c r="C14" s="11"/>
      <c r="D14" s="12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7"/>
      <c r="V14" s="3"/>
      <c r="W14" s="3"/>
      <c r="X14" s="10"/>
      <c r="Y14" s="3"/>
    </row>
    <row r="15" spans="1:32" ht="30" customHeight="1" x14ac:dyDescent="0.25">
      <c r="A15" s="3" t="str" cm="1">
        <f t="array" ref="A15:U15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15" s="3" t="str">
        <v>Tee</v>
      </c>
      <c r="C15" s="3" t="str">
        <v>Index</v>
      </c>
      <c r="D15" s="4" t="str">
        <v>Course
HCP</v>
      </c>
      <c r="E15" s="3" t="str">
        <v>Allow</v>
      </c>
      <c r="F15" s="8" t="str">
        <v/>
      </c>
      <c r="G15" s="3" t="str">
        <v/>
      </c>
      <c r="H15" s="3" t="str">
        <v/>
      </c>
      <c r="I15" s="3" t="str">
        <v/>
      </c>
      <c r="J15" s="3" t="str">
        <v/>
      </c>
      <c r="K15" s="3" t="str">
        <v/>
      </c>
      <c r="L15" s="3" t="str">
        <v/>
      </c>
      <c r="M15" s="3" t="str">
        <v/>
      </c>
      <c r="N15" s="3" t="str">
        <v/>
      </c>
      <c r="O15" s="3" t="str">
        <v/>
      </c>
      <c r="P15" s="3" t="str">
        <v/>
      </c>
      <c r="Q15" s="3" t="str">
        <v/>
      </c>
      <c r="R15" s="3" t="str">
        <v/>
      </c>
      <c r="S15" s="3" t="str">
        <v/>
      </c>
      <c r="T15" s="3" t="str">
        <v/>
      </c>
      <c r="U15" s="3" t="str">
        <v>Totals</v>
      </c>
      <c r="V15" s="8"/>
      <c r="W15" s="8"/>
      <c r="X15" s="13"/>
      <c r="Y15" s="3"/>
      <c r="Z15" s="3"/>
    </row>
    <row r="16" spans="1:32" ht="15.75" x14ac:dyDescent="0.25">
      <c r="A16" s="3" t="str" cm="1">
        <f t="array" ref="A16:C16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Patrick Calhoun</v>
      </c>
      <c r="B16" s="3" t="str">
        <v>Blue</v>
      </c>
      <c r="C16" s="3">
        <v>5</v>
      </c>
      <c r="D16" s="3" cm="1">
        <f t="array" aca="1" ref="D16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4</v>
      </c>
      <c r="E16" cm="1">
        <f t="array" aca="1" ref="E16" ca="1">_xlfn.LET(_xlpm.chcp,INDIRECT(ADDRESS(ROW(),COLUMN()-1)),IF(_xlpm.chcp="","",_xlpm.chcp*D2HandicapAllowance))</f>
        <v>4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V16" s="3"/>
      <c r="W16" s="3"/>
      <c r="X16" s="10"/>
      <c r="Y16" s="3"/>
      <c r="Z16" s="3"/>
    </row>
    <row r="17" spans="1:32" ht="15.75" x14ac:dyDescent="0.25">
      <c r="A17" s="3" t="str" cm="1">
        <f t="array" aca="1" ref="A17" ca="1">_xlfn.LET(_xlpm.name,INDIRECT(ADDRESS(ROW()-1,COLUMN())),IF(_xlpm.name="","",_xlfn.CONCAT(_xlpm.name," Gross")))</f>
        <v>Patrick Calhoun Gross</v>
      </c>
      <c r="B17" s="3"/>
      <c r="C17" s="6">
        <v>4</v>
      </c>
      <c r="D17" s="6">
        <v>5</v>
      </c>
      <c r="E17" s="6">
        <v>6</v>
      </c>
      <c r="F17" s="6">
        <v>5</v>
      </c>
      <c r="G17" s="6">
        <v>4</v>
      </c>
      <c r="H17" s="6">
        <v>5</v>
      </c>
      <c r="I17" s="6">
        <v>5</v>
      </c>
      <c r="J17" s="6">
        <v>3</v>
      </c>
      <c r="K17" s="6">
        <v>4</v>
      </c>
      <c r="L17" s="6">
        <v>5</v>
      </c>
      <c r="M17" s="6">
        <v>5</v>
      </c>
      <c r="N17" s="6">
        <v>4</v>
      </c>
      <c r="O17" s="6">
        <v>4</v>
      </c>
      <c r="P17" s="6">
        <v>5</v>
      </c>
      <c r="Q17" s="6">
        <v>4</v>
      </c>
      <c r="R17" s="6">
        <v>5</v>
      </c>
      <c r="S17" s="6">
        <v>4</v>
      </c>
      <c r="T17" s="6">
        <v>4</v>
      </c>
      <c r="U17" s="6">
        <f>SUM(C17:T17)</f>
        <v>81</v>
      </c>
      <c r="V17" s="6"/>
      <c r="W17" s="6"/>
      <c r="X17" s="6"/>
      <c r="Y17" s="6"/>
      <c r="Z17" s="6"/>
      <c r="AA17" s="6"/>
    </row>
    <row r="18" spans="1:32" ht="15.75" x14ac:dyDescent="0.25">
      <c r="A18" s="3" t="str" cm="1">
        <f t="array" aca="1" ref="A18" ca="1">_xlfn.LET(_xlpm.name,INDIRECT(ADDRESS(ROW()-2,COLUMN())),IF(_xlpm.name="","",_xlfn.CONCAT(_xlpm.name," Handicap Strokes")))</f>
        <v>Patrick Calhoun Handicap Strokes</v>
      </c>
      <c r="B18" s="3"/>
      <c r="C18" s="6" cm="1">
        <f t="array" aca="1" ref="C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D18" s="6" cm="1">
        <f t="array" aca="1" ref="D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18" s="6" cm="1">
        <f t="array" aca="1" ref="E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F18" s="6" cm="1">
        <f t="array" aca="1" ref="F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18" s="6" cm="1">
        <f t="array" aca="1" ref="G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H18" s="6" cm="1">
        <f t="array" aca="1" ref="H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I18" s="6" cm="1">
        <f t="array" aca="1" ref="I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J18" s="6" cm="1">
        <f t="array" aca="1" ref="J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18" s="6" cm="1">
        <f t="array" aca="1" ref="K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L18" s="6" cm="1">
        <f t="array" aca="1" ref="L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18" s="6" cm="1">
        <f t="array" aca="1" ref="M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N18" s="6" cm="1">
        <f t="array" aca="1" ref="N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18" s="6" cm="1">
        <f t="array" aca="1" ref="O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18" s="6" cm="1">
        <f t="array" aca="1" ref="P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Q18" s="6" cm="1">
        <f t="array" aca="1" ref="Q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R18" s="6" cm="1">
        <f t="array" aca="1" ref="R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S18" s="6" cm="1">
        <f t="array" aca="1" ref="S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T18" s="6" cm="1">
        <f t="array" aca="1" ref="T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U18" s="6">
        <f ca="1">SUM(C18:T18)</f>
        <v>4</v>
      </c>
      <c r="V18" s="3"/>
      <c r="W18" s="3"/>
      <c r="X18" s="10"/>
      <c r="Y18" s="3"/>
    </row>
    <row r="19" spans="1:32" ht="15.75" x14ac:dyDescent="0.25">
      <c r="A19" s="3" t="str" cm="1">
        <f t="array" aca="1" ref="A19" ca="1">_xlfn.LET(_xlpm.name,INDIRECT(ADDRESS(ROW()-3,COLUMN())),IF(_xlpm.name="","",_xlfn.CONCAT(_xlpm.name," Net")))</f>
        <v>Patrick Calhoun Net</v>
      </c>
      <c r="B19" s="3"/>
      <c r="C19" s="6" cm="1">
        <f t="array" aca="1" ref="C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D19" s="6" cm="1">
        <f t="array" aca="1" ref="D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E19" s="6" cm="1">
        <f t="array" aca="1" ref="E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F19" s="6" cm="1">
        <f t="array" aca="1" ref="F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G19" s="6" cm="1">
        <f t="array" aca="1" ref="G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H19" s="6" cm="1">
        <f t="array" aca="1" ref="H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I19" s="6" cm="1">
        <f t="array" aca="1" ref="I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J19" s="6" cm="1">
        <f t="array" aca="1" ref="J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K19" s="6" cm="1">
        <f t="array" aca="1" ref="K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L19" s="6" cm="1">
        <f t="array" aca="1" ref="L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M19" s="6" cm="1">
        <f t="array" aca="1" ref="M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N19" s="6" cm="1">
        <f t="array" aca="1" ref="N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O19" s="6" cm="1">
        <f t="array" aca="1" ref="O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P19" s="6" cm="1">
        <f t="array" aca="1" ref="P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Q19" s="6" cm="1">
        <f t="array" aca="1" ref="Q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R19" s="6" cm="1">
        <f t="array" aca="1" ref="R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S19" s="6" cm="1">
        <f t="array" aca="1" ref="S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T19" s="6" cm="1">
        <f t="array" aca="1" ref="T1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U19" s="6">
        <f ca="1">SUM(C19:T19)</f>
        <v>77</v>
      </c>
      <c r="V19" s="6"/>
      <c r="W19" s="6"/>
      <c r="X19" s="6"/>
      <c r="Y19" s="6"/>
      <c r="Z19" s="6"/>
      <c r="AA19" s="6"/>
      <c r="AB19" s="1"/>
      <c r="AC19" s="1"/>
      <c r="AD19" s="16"/>
      <c r="AE19" s="16"/>
      <c r="AF19" s="14"/>
    </row>
    <row r="20" spans="1:32" ht="15.75" x14ac:dyDescent="0.25">
      <c r="A20" s="3"/>
      <c r="B20" s="3"/>
      <c r="C20" s="11"/>
      <c r="D20" s="12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7"/>
      <c r="V20" s="3"/>
      <c r="W20" s="3"/>
      <c r="X20" s="10"/>
      <c r="Y20" s="3"/>
    </row>
    <row r="21" spans="1:32" ht="30" customHeight="1" x14ac:dyDescent="0.25">
      <c r="A21" s="3" t="str" cm="1">
        <f t="array" ref="A21:U21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21" s="3" t="str">
        <v>Tee</v>
      </c>
      <c r="C21" s="3" t="str">
        <v>Index</v>
      </c>
      <c r="D21" s="4" t="str">
        <v>Course
HCP</v>
      </c>
      <c r="E21" s="3" t="str">
        <v>Allow</v>
      </c>
      <c r="F21" s="8" t="str">
        <v/>
      </c>
      <c r="G21" s="3" t="str">
        <v/>
      </c>
      <c r="H21" s="3" t="str">
        <v/>
      </c>
      <c r="I21" s="3" t="str">
        <v/>
      </c>
      <c r="J21" s="3" t="str">
        <v/>
      </c>
      <c r="K21" s="3" t="str">
        <v/>
      </c>
      <c r="L21" s="3" t="str">
        <v/>
      </c>
      <c r="M21" s="3" t="str">
        <v/>
      </c>
      <c r="N21" s="3" t="str">
        <v/>
      </c>
      <c r="O21" s="3" t="str">
        <v/>
      </c>
      <c r="P21" s="3" t="str">
        <v/>
      </c>
      <c r="Q21" s="3" t="str">
        <v/>
      </c>
      <c r="R21" s="3" t="str">
        <v/>
      </c>
      <c r="S21" s="3" t="str">
        <v/>
      </c>
      <c r="T21" s="3" t="str">
        <v/>
      </c>
      <c r="U21" s="3" t="str">
        <v>Totals</v>
      </c>
      <c r="V21" s="8"/>
      <c r="W21" s="8"/>
      <c r="X21" s="13"/>
      <c r="Y21" s="3"/>
      <c r="Z21" s="3"/>
    </row>
    <row r="22" spans="1:32" ht="15.75" x14ac:dyDescent="0.25">
      <c r="A22" s="3" t="str" cm="1">
        <f t="array" ref="A22:C22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Marcus Fast</v>
      </c>
      <c r="B22" s="3" t="str">
        <v>White</v>
      </c>
      <c r="C22" s="3">
        <v>36.299999999999997</v>
      </c>
      <c r="D22" s="3" cm="1">
        <f t="array" aca="1" ref="D22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34</v>
      </c>
      <c r="E22" cm="1">
        <f t="array" aca="1" ref="E22" ca="1">_xlfn.LET(_xlpm.chcp,INDIRECT(ADDRESS(ROW(),COLUMN()-1)),IF(_xlpm.chcp="","",_xlpm.chcp*D2HandicapAllowance))</f>
        <v>34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V22" s="3"/>
      <c r="W22" s="3"/>
      <c r="X22" s="10"/>
      <c r="Y22" s="3"/>
      <c r="Z22" s="3"/>
    </row>
    <row r="23" spans="1:32" ht="15.75" x14ac:dyDescent="0.25">
      <c r="A23" s="3" t="str" cm="1">
        <f t="array" aca="1" ref="A23" ca="1">_xlfn.LET(_xlpm.name,INDIRECT(ADDRESS(ROW()-1,COLUMN())),IF(_xlpm.name="","",_xlfn.CONCAT(_xlpm.name," Gross")))</f>
        <v>Marcus Fast Gross</v>
      </c>
      <c r="B23" s="3"/>
      <c r="C23" s="6">
        <v>6</v>
      </c>
      <c r="D23" s="6">
        <v>6</v>
      </c>
      <c r="E23" s="6">
        <v>7</v>
      </c>
      <c r="F23" s="6">
        <v>6</v>
      </c>
      <c r="G23" s="6">
        <v>7</v>
      </c>
      <c r="H23" s="6">
        <v>8</v>
      </c>
      <c r="I23" s="6">
        <v>8</v>
      </c>
      <c r="J23" s="6">
        <v>4</v>
      </c>
      <c r="K23" s="6">
        <v>7</v>
      </c>
      <c r="L23" s="6">
        <v>6</v>
      </c>
      <c r="M23" s="6">
        <v>9</v>
      </c>
      <c r="N23" s="6">
        <v>8</v>
      </c>
      <c r="O23" s="6">
        <v>6</v>
      </c>
      <c r="P23" s="6">
        <v>8</v>
      </c>
      <c r="Q23" s="6">
        <v>6</v>
      </c>
      <c r="R23" s="6">
        <v>8</v>
      </c>
      <c r="S23" s="6">
        <v>4</v>
      </c>
      <c r="T23" s="6">
        <v>5</v>
      </c>
      <c r="U23" s="6">
        <f>SUM(C23:T23)</f>
        <v>119</v>
      </c>
      <c r="V23" s="6"/>
      <c r="W23" s="6"/>
      <c r="X23" s="6"/>
      <c r="Y23" s="6"/>
      <c r="Z23" s="6"/>
      <c r="AA23" s="6"/>
    </row>
    <row r="24" spans="1:32" ht="15.75" x14ac:dyDescent="0.25">
      <c r="A24" s="3" t="str" cm="1">
        <f t="array" aca="1" ref="A24" ca="1">_xlfn.LET(_xlpm.name,INDIRECT(ADDRESS(ROW()-2,COLUMN())),IF(_xlpm.name="","",_xlfn.CONCAT(_xlpm.name," Handicap Strokes")))</f>
        <v>Marcus Fast Handicap Strokes</v>
      </c>
      <c r="B24" s="3"/>
      <c r="C24" s="6" cm="1">
        <f t="array" aca="1" ref="C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D24" s="6" cm="1">
        <f t="array" aca="1" ref="D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E24" s="6" cm="1">
        <f t="array" aca="1" ref="E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F24" s="6" cm="1">
        <f t="array" aca="1" ref="F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G24" s="6" cm="1">
        <f t="array" aca="1" ref="G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H24" s="6" cm="1">
        <f t="array" aca="1" ref="H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I24" s="6" cm="1">
        <f t="array" aca="1" ref="I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J24" s="6" cm="1">
        <f t="array" aca="1" ref="J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K24" s="6" cm="1">
        <f t="array" aca="1" ref="K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L24" s="6" cm="1">
        <f t="array" aca="1" ref="L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M24" s="6" cm="1">
        <f t="array" aca="1" ref="M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N24" s="6" cm="1">
        <f t="array" aca="1" ref="N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O24" s="6" cm="1">
        <f t="array" aca="1" ref="O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P24" s="6" cm="1">
        <f t="array" aca="1" ref="P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Q24" s="6" cm="1">
        <f t="array" aca="1" ref="Q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R24" s="6" cm="1">
        <f t="array" aca="1" ref="R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S24" s="6" cm="1">
        <f t="array" aca="1" ref="S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T24" s="6" cm="1">
        <f t="array" aca="1" ref="T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U24" s="6">
        <f ca="1">SUM(C24:T24)</f>
        <v>34</v>
      </c>
      <c r="V24" s="3"/>
      <c r="W24" s="3"/>
      <c r="X24" s="10"/>
      <c r="Y24" s="3"/>
    </row>
    <row r="25" spans="1:32" ht="15.75" x14ac:dyDescent="0.25">
      <c r="A25" s="3" t="str" cm="1">
        <f t="array" aca="1" ref="A25" ca="1">_xlfn.LET(_xlpm.name,INDIRECT(ADDRESS(ROW()-3,COLUMN())),IF(_xlpm.name="","",_xlfn.CONCAT(_xlpm.name," Net")))</f>
        <v>Marcus Fast Net</v>
      </c>
      <c r="B25" s="3"/>
      <c r="C25" s="6" cm="1">
        <f t="array" aca="1" ref="C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D25" s="6" cm="1">
        <f t="array" aca="1" ref="D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E25" s="6" cm="1">
        <f t="array" aca="1" ref="E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F25" s="6" cm="1">
        <f t="array" aca="1" ref="F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G25" s="6" cm="1">
        <f t="array" aca="1" ref="G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H25" s="6" cm="1">
        <f t="array" aca="1" ref="H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I25" s="6" cm="1">
        <f t="array" aca="1" ref="I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J25" s="6" cm="1">
        <f t="array" aca="1" ref="J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K25" s="6" cm="1">
        <f t="array" aca="1" ref="K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L25" s="6" cm="1">
        <f t="array" aca="1" ref="L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M25" s="6" cm="1">
        <f t="array" aca="1" ref="M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7</v>
      </c>
      <c r="N25" s="6" cm="1">
        <f t="array" aca="1" ref="N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O25" s="6" cm="1">
        <f t="array" aca="1" ref="O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P25" s="6" cm="1">
        <f t="array" aca="1" ref="P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Q25" s="6" cm="1">
        <f t="array" aca="1" ref="Q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R25" s="6" cm="1">
        <f t="array" aca="1" ref="R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S25" s="6" cm="1">
        <f t="array" aca="1" ref="S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T25" s="6" cm="1">
        <f t="array" aca="1" ref="T2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U25" s="6">
        <f ca="1">SUM(C25:T25)</f>
        <v>85</v>
      </c>
      <c r="V25" s="6"/>
      <c r="W25" s="6"/>
      <c r="X25" s="6"/>
      <c r="Y25" s="6"/>
      <c r="Z25" s="6"/>
      <c r="AA25" s="6"/>
      <c r="AB25" s="1"/>
      <c r="AC25" s="1"/>
      <c r="AD25" s="16"/>
      <c r="AE25" s="16"/>
      <c r="AF25" s="14"/>
    </row>
    <row r="26" spans="1:32" ht="15.75" x14ac:dyDescent="0.25">
      <c r="A26" s="3"/>
      <c r="B26" s="3"/>
      <c r="C26" s="11"/>
      <c r="D26" s="12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7"/>
    </row>
    <row r="27" spans="1:32" ht="31.5" x14ac:dyDescent="0.25">
      <c r="A27" s="3" t="str" cm="1">
        <f t="array" ref="A27:U27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27" s="3" t="str">
        <v>Tee</v>
      </c>
      <c r="C27" s="3" t="str">
        <v>Index</v>
      </c>
      <c r="D27" s="4" t="str">
        <v>Course
HCP</v>
      </c>
      <c r="E27" s="3" t="str">
        <v>Allow</v>
      </c>
      <c r="F27" s="8" t="str">
        <v/>
      </c>
      <c r="G27" s="3" t="str">
        <v/>
      </c>
      <c r="H27" s="3" t="str">
        <v/>
      </c>
      <c r="I27" s="3" t="str">
        <v/>
      </c>
      <c r="J27" s="3" t="str">
        <v/>
      </c>
      <c r="K27" s="3" t="str">
        <v/>
      </c>
      <c r="L27" s="3" t="str">
        <v/>
      </c>
      <c r="M27" s="3" t="str">
        <v/>
      </c>
      <c r="N27" s="3" t="str">
        <v/>
      </c>
      <c r="O27" s="3" t="str">
        <v/>
      </c>
      <c r="P27" s="3" t="str">
        <v/>
      </c>
      <c r="Q27" s="3" t="str">
        <v/>
      </c>
      <c r="R27" s="3" t="str">
        <v/>
      </c>
      <c r="S27" s="3" t="str">
        <v/>
      </c>
      <c r="T27" s="3" t="str">
        <v/>
      </c>
      <c r="U27" s="3" t="str">
        <v>Totals</v>
      </c>
    </row>
    <row r="28" spans="1:32" ht="15.75" x14ac:dyDescent="0.25">
      <c r="A28" s="3" t="str" cm="1">
        <f t="array" ref="A28:C28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Pete Friesen</v>
      </c>
      <c r="B28" s="3" t="str">
        <v>White</v>
      </c>
      <c r="C28" s="3">
        <v>32.5</v>
      </c>
      <c r="D28" s="3" cm="1">
        <f t="array" aca="1" ref="D28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30</v>
      </c>
      <c r="E28" cm="1">
        <f t="array" aca="1" ref="E28" ca="1">_xlfn.LET(_xlpm.chcp,INDIRECT(ADDRESS(ROW(),COLUMN()-1)),IF(_xlpm.chcp="","",_xlpm.chcp*D2HandicapAllowance))</f>
        <v>30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</row>
    <row r="29" spans="1:32" ht="15.75" x14ac:dyDescent="0.25">
      <c r="A29" s="3" t="str" cm="1">
        <f t="array" aca="1" ref="A29" ca="1">_xlfn.LET(_xlpm.name,INDIRECT(ADDRESS(ROW()-1,COLUMN())),IF(_xlpm.name="","",_xlfn.CONCAT(_xlpm.name," Gross")))</f>
        <v>Pete Friesen Gross</v>
      </c>
      <c r="B29" s="3"/>
      <c r="C29" s="6">
        <v>5</v>
      </c>
      <c r="D29" s="6">
        <v>6</v>
      </c>
      <c r="E29" s="6">
        <v>5</v>
      </c>
      <c r="F29" s="6">
        <v>6</v>
      </c>
      <c r="G29" s="6">
        <v>6</v>
      </c>
      <c r="H29" s="6">
        <v>7</v>
      </c>
      <c r="I29" s="6">
        <v>8</v>
      </c>
      <c r="J29" s="6">
        <v>5</v>
      </c>
      <c r="K29" s="6">
        <v>6</v>
      </c>
      <c r="L29" s="6">
        <v>7</v>
      </c>
      <c r="M29" s="6">
        <v>7</v>
      </c>
      <c r="N29" s="6">
        <v>5</v>
      </c>
      <c r="O29" s="6">
        <v>6</v>
      </c>
      <c r="P29" s="6">
        <v>5</v>
      </c>
      <c r="Q29" s="6">
        <v>6</v>
      </c>
      <c r="R29" s="6">
        <v>7</v>
      </c>
      <c r="S29" s="6">
        <v>5</v>
      </c>
      <c r="T29" s="6">
        <v>6</v>
      </c>
      <c r="U29" s="6">
        <f>SUM(C29:T29)</f>
        <v>108</v>
      </c>
    </row>
    <row r="30" spans="1:32" ht="15.75" x14ac:dyDescent="0.25">
      <c r="A30" s="3" t="str" cm="1">
        <f t="array" aca="1" ref="A30" ca="1">_xlfn.LET(_xlpm.name,INDIRECT(ADDRESS(ROW()-2,COLUMN())),IF(_xlpm.name="","",_xlfn.CONCAT(_xlpm.name," Handicap Strokes")))</f>
        <v>Pete Friesen Handicap Strokes</v>
      </c>
      <c r="B30" s="3"/>
      <c r="C30" s="6" cm="1">
        <f t="array" aca="1" ref="C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D30" s="6" cm="1">
        <f t="array" aca="1" ref="D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E30" s="6" cm="1">
        <f t="array" aca="1" ref="E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F30" s="6" cm="1">
        <f t="array" aca="1" ref="F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G30" s="6" cm="1">
        <f t="array" aca="1" ref="G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H30" s="6" cm="1">
        <f t="array" aca="1" ref="H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I30" s="6" cm="1">
        <f t="array" aca="1" ref="I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J30" s="6" cm="1">
        <f t="array" aca="1" ref="J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K30" s="6" cm="1">
        <f t="array" aca="1" ref="K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L30" s="6" cm="1">
        <f t="array" aca="1" ref="L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M30" s="6" cm="1">
        <f t="array" aca="1" ref="M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N30" s="6" cm="1">
        <f t="array" aca="1" ref="N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O30" s="6" cm="1">
        <f t="array" aca="1" ref="O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P30" s="6" cm="1">
        <f t="array" aca="1" ref="P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Q30" s="6" cm="1">
        <f t="array" aca="1" ref="Q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30" s="6" cm="1">
        <f t="array" aca="1" ref="R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S30" s="6" cm="1">
        <f t="array" aca="1" ref="S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T30" s="6" cm="1">
        <f t="array" aca="1" ref="T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U30" s="6">
        <f ca="1">SUM(C30:T30)</f>
        <v>30</v>
      </c>
    </row>
    <row r="31" spans="1:32" ht="15.75" x14ac:dyDescent="0.25">
      <c r="A31" s="3" t="str" cm="1">
        <f t="array" aca="1" ref="A31" ca="1">_xlfn.LET(_xlpm.name,INDIRECT(ADDRESS(ROW()-3,COLUMN())),IF(_xlpm.name="","",_xlfn.CONCAT(_xlpm.name," Net")))</f>
        <v>Pete Friesen Net</v>
      </c>
      <c r="B31" s="3"/>
      <c r="C31" s="6" cm="1">
        <f t="array" aca="1" ref="C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D31" s="6" cm="1">
        <f t="array" aca="1" ref="D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E31" s="6" cm="1">
        <f t="array" aca="1" ref="E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F31" s="6" cm="1">
        <f t="array" aca="1" ref="F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G31" s="6" cm="1">
        <f t="array" aca="1" ref="G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H31" s="6" cm="1">
        <f t="array" aca="1" ref="H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I31" s="6" cm="1">
        <f t="array" aca="1" ref="I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J31" s="6" cm="1">
        <f t="array" aca="1" ref="J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K31" s="6" cm="1">
        <f t="array" aca="1" ref="K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L31" s="6" cm="1">
        <f t="array" aca="1" ref="L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M31" s="6" cm="1">
        <f t="array" aca="1" ref="M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N31" s="6" cm="1">
        <f t="array" aca="1" ref="N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O31" s="6" cm="1">
        <f t="array" aca="1" ref="O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P31" s="6" cm="1">
        <f t="array" aca="1" ref="P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Q31" s="6" cm="1">
        <f t="array" aca="1" ref="Q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R31" s="6" cm="1">
        <f t="array" aca="1" ref="R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S31" s="6" cm="1">
        <f t="array" aca="1" ref="S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T31" s="6" cm="1">
        <f t="array" aca="1" ref="T3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U31" s="6">
        <f ca="1">SUM(C31:T31)</f>
        <v>78</v>
      </c>
    </row>
    <row r="32" spans="1:32" ht="15.75" x14ac:dyDescent="0.25">
      <c r="A32" s="3"/>
      <c r="B32" s="3"/>
      <c r="C32" s="11"/>
      <c r="D32" s="12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7"/>
    </row>
    <row r="33" spans="1:21" ht="31.5" x14ac:dyDescent="0.25">
      <c r="A33" s="3" t="str" cm="1">
        <f t="array" ref="A33:U33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33" s="3" t="str">
        <v>Tee</v>
      </c>
      <c r="C33" s="3" t="str">
        <v>Index</v>
      </c>
      <c r="D33" s="4" t="str">
        <v>Course
HCP</v>
      </c>
      <c r="E33" s="3" t="str">
        <v>Allow</v>
      </c>
      <c r="F33" s="8" t="str">
        <v/>
      </c>
      <c r="G33" s="3" t="str">
        <v/>
      </c>
      <c r="H33" s="3" t="str">
        <v/>
      </c>
      <c r="I33" s="3" t="str">
        <v/>
      </c>
      <c r="J33" s="3" t="str">
        <v/>
      </c>
      <c r="K33" s="3" t="str">
        <v/>
      </c>
      <c r="L33" s="3" t="str">
        <v/>
      </c>
      <c r="M33" s="3" t="str">
        <v/>
      </c>
      <c r="N33" s="3" t="str">
        <v/>
      </c>
      <c r="O33" s="3" t="str">
        <v/>
      </c>
      <c r="P33" s="3" t="str">
        <v/>
      </c>
      <c r="Q33" s="3" t="str">
        <v/>
      </c>
      <c r="R33" s="3" t="str">
        <v/>
      </c>
      <c r="S33" s="3" t="str">
        <v/>
      </c>
      <c r="T33" s="3" t="str">
        <v/>
      </c>
      <c r="U33" s="3" t="str">
        <v>Totals</v>
      </c>
    </row>
    <row r="34" spans="1:21" ht="15.75" x14ac:dyDescent="0.25">
      <c r="A34" s="3" t="str" cm="1">
        <f t="array" ref="A34:C34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Curt Balcerzak</v>
      </c>
      <c r="B34" s="3" t="str">
        <v>Blue</v>
      </c>
      <c r="C34" s="3">
        <v>14</v>
      </c>
      <c r="D34" s="3" cm="1">
        <f t="array" aca="1" ref="D34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14</v>
      </c>
      <c r="E34" cm="1">
        <f t="array" aca="1" ref="E34" ca="1">_xlfn.LET(_xlpm.chcp,INDIRECT(ADDRESS(ROW(),COLUMN()-1)),IF(_xlpm.chcp="","",_xlpm.chcp*D2HandicapAllowance))</f>
        <v>14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</row>
    <row r="35" spans="1:21" ht="15.75" x14ac:dyDescent="0.25">
      <c r="A35" s="3" t="str" cm="1">
        <f t="array" aca="1" ref="A35" ca="1">_xlfn.LET(_xlpm.name,INDIRECT(ADDRESS(ROW()-1,COLUMN())),IF(_xlpm.name="","",_xlfn.CONCAT(_xlpm.name," Gross")))</f>
        <v>Curt Balcerzak Gross</v>
      </c>
      <c r="B35" s="3"/>
      <c r="C35" s="6">
        <v>5</v>
      </c>
      <c r="D35" s="6">
        <v>6</v>
      </c>
      <c r="E35" s="6">
        <v>4</v>
      </c>
      <c r="F35" s="6">
        <v>4</v>
      </c>
      <c r="G35" s="6">
        <v>4</v>
      </c>
      <c r="H35" s="6">
        <v>5</v>
      </c>
      <c r="I35" s="6">
        <v>7</v>
      </c>
      <c r="J35" s="6">
        <v>4</v>
      </c>
      <c r="K35" s="6">
        <v>6</v>
      </c>
      <c r="L35" s="6">
        <v>4</v>
      </c>
      <c r="M35" s="6">
        <v>5</v>
      </c>
      <c r="N35" s="6">
        <v>6</v>
      </c>
      <c r="O35" s="6">
        <v>3</v>
      </c>
      <c r="P35" s="6">
        <v>5</v>
      </c>
      <c r="Q35" s="6">
        <v>4</v>
      </c>
      <c r="R35" s="6">
        <v>7</v>
      </c>
      <c r="S35" s="6">
        <v>3</v>
      </c>
      <c r="T35" s="6">
        <v>5</v>
      </c>
      <c r="U35" s="6">
        <f>SUM(C35:T35)</f>
        <v>87</v>
      </c>
    </row>
    <row r="36" spans="1:21" ht="15.75" x14ac:dyDescent="0.25">
      <c r="A36" s="3" t="str" cm="1">
        <f t="array" aca="1" ref="A36" ca="1">_xlfn.LET(_xlpm.name,INDIRECT(ADDRESS(ROW()-2,COLUMN())),IF(_xlpm.name="","",_xlfn.CONCAT(_xlpm.name," Handicap Strokes")))</f>
        <v>Curt Balcerzak Handicap Strokes</v>
      </c>
      <c r="B36" s="3"/>
      <c r="C36" s="6" cm="1">
        <f t="array" aca="1" ref="C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D36" s="6" cm="1">
        <f t="array" aca="1" ref="D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36" s="6" cm="1">
        <f t="array" aca="1" ref="E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F36" s="6" cm="1">
        <f t="array" aca="1" ref="F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36" s="6" cm="1">
        <f t="array" aca="1" ref="G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H36" s="6" cm="1">
        <f t="array" aca="1" ref="H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36" s="6" cm="1">
        <f t="array" aca="1" ref="I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J36" s="6" cm="1">
        <f t="array" aca="1" ref="J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36" s="6" cm="1">
        <f t="array" aca="1" ref="K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L36" s="6" cm="1">
        <f t="array" aca="1" ref="L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M36" s="6" cm="1">
        <f t="array" aca="1" ref="M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N36" s="6" cm="1">
        <f t="array" aca="1" ref="N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36" s="6" cm="1">
        <f t="array" aca="1" ref="O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36" s="6" cm="1">
        <f t="array" aca="1" ref="P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Q36" s="6" cm="1">
        <f t="array" aca="1" ref="Q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36" s="6" cm="1">
        <f t="array" aca="1" ref="R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S36" s="6" cm="1">
        <f t="array" aca="1" ref="S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T36" s="6" cm="1">
        <f t="array" aca="1" ref="T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U36" s="6">
        <f ca="1">SUM(C36:T36)</f>
        <v>14</v>
      </c>
    </row>
    <row r="37" spans="1:21" ht="15.75" x14ac:dyDescent="0.25">
      <c r="A37" s="3" t="str" cm="1">
        <f t="array" aca="1" ref="A37" ca="1">_xlfn.LET(_xlpm.name,INDIRECT(ADDRESS(ROW()-3,COLUMN())),IF(_xlpm.name="","",_xlfn.CONCAT(_xlpm.name," Net")))</f>
        <v>Curt Balcerzak Net</v>
      </c>
      <c r="B37" s="3"/>
      <c r="C37" s="6" cm="1">
        <f t="array" aca="1" ref="C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D37" s="6" cm="1">
        <f t="array" aca="1" ref="D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E37" s="6" cm="1">
        <f t="array" aca="1" ref="E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F37" s="6" cm="1">
        <f t="array" aca="1" ref="F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G37" s="6" cm="1">
        <f t="array" aca="1" ref="G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H37" s="6" cm="1">
        <f t="array" aca="1" ref="H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I37" s="6" cm="1">
        <f t="array" aca="1" ref="I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J37" s="6" cm="1">
        <f t="array" aca="1" ref="J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K37" s="6" cm="1">
        <f t="array" aca="1" ref="K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L37" s="6" cm="1">
        <f t="array" aca="1" ref="L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M37" s="6" cm="1">
        <f t="array" aca="1" ref="M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N37" s="6" cm="1">
        <f t="array" aca="1" ref="N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O37" s="6" cm="1">
        <f t="array" aca="1" ref="O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P37" s="6" cm="1">
        <f t="array" aca="1" ref="P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Q37" s="6" cm="1">
        <f t="array" aca="1" ref="Q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R37" s="6" cm="1">
        <f t="array" aca="1" ref="R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S37" s="6" cm="1">
        <f t="array" aca="1" ref="S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T37" s="6" cm="1">
        <f t="array" aca="1" ref="T3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U37" s="6">
        <f ca="1">SUM(C37:T37)</f>
        <v>73</v>
      </c>
    </row>
    <row r="38" spans="1:21" ht="15.75" x14ac:dyDescent="0.25">
      <c r="A38" s="3"/>
      <c r="B38" s="3"/>
      <c r="C38" s="11"/>
      <c r="D38" s="12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7"/>
    </row>
    <row r="39" spans="1:21" ht="31.5" x14ac:dyDescent="0.25">
      <c r="A39" s="3" t="str" cm="1">
        <f t="array" ref="A39:U39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39" s="3" t="str">
        <v>Tee</v>
      </c>
      <c r="C39" s="3" t="str">
        <v>Index</v>
      </c>
      <c r="D39" s="4" t="str">
        <v>Course
HCP</v>
      </c>
      <c r="E39" s="3" t="str">
        <v>Allow</v>
      </c>
      <c r="F39" s="8" t="str">
        <v/>
      </c>
      <c r="G39" s="3" t="str">
        <v/>
      </c>
      <c r="H39" s="3" t="str">
        <v/>
      </c>
      <c r="I39" s="3" t="str">
        <v/>
      </c>
      <c r="J39" s="3" t="str">
        <v/>
      </c>
      <c r="K39" s="3" t="str">
        <v/>
      </c>
      <c r="L39" s="3" t="str">
        <v/>
      </c>
      <c r="M39" s="3" t="str">
        <v/>
      </c>
      <c r="N39" s="3" t="str">
        <v/>
      </c>
      <c r="O39" s="3" t="str">
        <v/>
      </c>
      <c r="P39" s="3" t="str">
        <v/>
      </c>
      <c r="Q39" s="3" t="str">
        <v/>
      </c>
      <c r="R39" s="3" t="str">
        <v/>
      </c>
      <c r="S39" s="3" t="str">
        <v/>
      </c>
      <c r="T39" s="3" t="str">
        <v/>
      </c>
      <c r="U39" s="3" t="str">
        <v>Totals</v>
      </c>
    </row>
    <row r="40" spans="1:21" ht="15.75" x14ac:dyDescent="0.25">
      <c r="A40" s="3" t="str" cm="1">
        <f t="array" ref="A40:C40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Travis Hubbard</v>
      </c>
      <c r="B40" s="3" t="str">
        <v>Blue</v>
      </c>
      <c r="C40" s="3">
        <v>26.4</v>
      </c>
      <c r="D40" s="3" cm="1">
        <f t="array" aca="1" ref="D40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27</v>
      </c>
      <c r="E40" cm="1">
        <f t="array" aca="1" ref="E40" ca="1">_xlfn.LET(_xlpm.chcp,INDIRECT(ADDRESS(ROW(),COLUMN()-1)),IF(_xlpm.chcp="","",_xlpm.chcp*D2HandicapAllowance))</f>
        <v>27</v>
      </c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</row>
    <row r="41" spans="1:21" ht="15.75" x14ac:dyDescent="0.25">
      <c r="A41" s="3" t="str" cm="1">
        <f t="array" aca="1" ref="A41" ca="1">_xlfn.LET(_xlpm.name,INDIRECT(ADDRESS(ROW()-1,COLUMN())),IF(_xlpm.name="","",_xlfn.CONCAT(_xlpm.name," Gross")))</f>
        <v>Travis Hubbard Gross</v>
      </c>
      <c r="B41" s="3"/>
      <c r="C41" s="6">
        <v>6</v>
      </c>
      <c r="D41" s="6">
        <v>7</v>
      </c>
      <c r="E41" s="6">
        <v>8</v>
      </c>
      <c r="F41" s="6">
        <v>6</v>
      </c>
      <c r="G41" s="6">
        <v>7</v>
      </c>
      <c r="H41" s="6">
        <v>6</v>
      </c>
      <c r="I41" s="6">
        <v>7</v>
      </c>
      <c r="J41" s="6">
        <v>5</v>
      </c>
      <c r="K41" s="6">
        <v>7</v>
      </c>
      <c r="L41" s="6">
        <v>8</v>
      </c>
      <c r="M41" s="6">
        <v>9</v>
      </c>
      <c r="N41" s="6">
        <v>8</v>
      </c>
      <c r="O41" s="6">
        <v>3</v>
      </c>
      <c r="P41" s="6">
        <v>5</v>
      </c>
      <c r="Q41" s="6">
        <v>5</v>
      </c>
      <c r="R41" s="6">
        <v>11</v>
      </c>
      <c r="S41" s="6">
        <v>4</v>
      </c>
      <c r="T41" s="6">
        <v>6</v>
      </c>
      <c r="U41" s="6">
        <f>SUM(C41:T41)</f>
        <v>118</v>
      </c>
    </row>
    <row r="42" spans="1:21" ht="15.75" x14ac:dyDescent="0.25">
      <c r="A42" s="3" t="str" cm="1">
        <f t="array" aca="1" ref="A42" ca="1">_xlfn.LET(_xlpm.name,INDIRECT(ADDRESS(ROW()-2,COLUMN())),IF(_xlpm.name="","",_xlfn.CONCAT(_xlpm.name," Handicap Strokes")))</f>
        <v>Travis Hubbard Handicap Strokes</v>
      </c>
      <c r="B42" s="3"/>
      <c r="C42" s="6" cm="1">
        <f t="array" aca="1" ref="C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D42" s="6" cm="1">
        <f t="array" aca="1" ref="D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E42" s="6" cm="1">
        <f t="array" aca="1" ref="E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F42" s="6" cm="1">
        <f t="array" aca="1" ref="F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G42" s="6" cm="1">
        <f t="array" aca="1" ref="G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H42" s="6" cm="1">
        <f t="array" aca="1" ref="H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I42" s="6" cm="1">
        <f t="array" aca="1" ref="I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J42" s="6" cm="1">
        <f t="array" aca="1" ref="J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K42" s="6" cm="1">
        <f t="array" aca="1" ref="K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L42" s="6" cm="1">
        <f t="array" aca="1" ref="L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M42" s="6" cm="1">
        <f t="array" aca="1" ref="M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N42" s="6" cm="1">
        <f t="array" aca="1" ref="N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O42" s="6" cm="1">
        <f t="array" aca="1" ref="O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P42" s="6" cm="1">
        <f t="array" aca="1" ref="P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Q42" s="6" cm="1">
        <f t="array" aca="1" ref="Q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42" s="6" cm="1">
        <f t="array" aca="1" ref="R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S42" s="6" cm="1">
        <f t="array" aca="1" ref="S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T42" s="6" cm="1">
        <f t="array" aca="1" ref="T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U42" s="6">
        <f ca="1">SUM(C42:T42)</f>
        <v>27</v>
      </c>
    </row>
    <row r="43" spans="1:21" ht="15.75" x14ac:dyDescent="0.25">
      <c r="A43" s="3" t="str" cm="1">
        <f t="array" aca="1" ref="A43" ca="1">_xlfn.LET(_xlpm.name,INDIRECT(ADDRESS(ROW()-3,COLUMN())),IF(_xlpm.name="","",_xlfn.CONCAT(_xlpm.name," Net")))</f>
        <v>Travis Hubbard Net</v>
      </c>
      <c r="B43" s="3"/>
      <c r="C43" s="6" cm="1">
        <f t="array" aca="1" ref="C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D43" s="6" cm="1">
        <f t="array" aca="1" ref="D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E43" s="6" cm="1">
        <f t="array" aca="1" ref="E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F43" s="6" cm="1">
        <f t="array" aca="1" ref="F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G43" s="6" cm="1">
        <f t="array" aca="1" ref="G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H43" s="6" cm="1">
        <f t="array" aca="1" ref="H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I43" s="6" cm="1">
        <f t="array" aca="1" ref="I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J43" s="6" cm="1">
        <f t="array" aca="1" ref="J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K43" s="6" cm="1">
        <f t="array" aca="1" ref="K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L43" s="6" cm="1">
        <f t="array" aca="1" ref="L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7</v>
      </c>
      <c r="M43" s="6" cm="1">
        <f t="array" aca="1" ref="M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7</v>
      </c>
      <c r="N43" s="6" cm="1">
        <f t="array" aca="1" ref="N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O43" s="6" cm="1">
        <f t="array" aca="1" ref="O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2</v>
      </c>
      <c r="P43" s="6" cm="1">
        <f t="array" aca="1" ref="P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Q43" s="6" cm="1">
        <f t="array" aca="1" ref="Q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R43" s="6" cm="1">
        <f t="array" aca="1" ref="R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8</v>
      </c>
      <c r="S43" s="6" cm="1">
        <f t="array" aca="1" ref="S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T43" s="6" cm="1">
        <f t="array" aca="1" ref="T4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U43" s="6">
        <f ca="1">SUM(C43:T43)</f>
        <v>90</v>
      </c>
    </row>
    <row r="44" spans="1:21" ht="15.75" x14ac:dyDescent="0.25">
      <c r="A44" s="3"/>
      <c r="B44" s="3"/>
      <c r="C44" s="11"/>
      <c r="D44" s="12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7"/>
    </row>
    <row r="45" spans="1:21" ht="31.5" x14ac:dyDescent="0.25">
      <c r="A45" s="3" t="str" cm="1">
        <f t="array" ref="A45:U45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45" s="3" t="str">
        <v>Tee</v>
      </c>
      <c r="C45" s="3" t="str">
        <v>Index</v>
      </c>
      <c r="D45" s="4" t="str">
        <v>Course
HCP</v>
      </c>
      <c r="E45" s="3" t="str">
        <v>Allow</v>
      </c>
      <c r="F45" s="8" t="str">
        <v/>
      </c>
      <c r="G45" s="3" t="str">
        <v/>
      </c>
      <c r="H45" s="3" t="str">
        <v/>
      </c>
      <c r="I45" s="3" t="str">
        <v/>
      </c>
      <c r="J45" s="3" t="str">
        <v/>
      </c>
      <c r="K45" s="3" t="str">
        <v/>
      </c>
      <c r="L45" s="3" t="str">
        <v/>
      </c>
      <c r="M45" s="3" t="str">
        <v/>
      </c>
      <c r="N45" s="3" t="str">
        <v/>
      </c>
      <c r="O45" s="3" t="str">
        <v/>
      </c>
      <c r="P45" s="3" t="str">
        <v/>
      </c>
      <c r="Q45" s="3" t="str">
        <v/>
      </c>
      <c r="R45" s="3" t="str">
        <v/>
      </c>
      <c r="S45" s="3" t="str">
        <v/>
      </c>
      <c r="T45" s="3" t="str">
        <v/>
      </c>
      <c r="U45" s="3" t="str">
        <v>Totals</v>
      </c>
    </row>
    <row r="46" spans="1:21" ht="15.75" x14ac:dyDescent="0.25">
      <c r="A46" s="3" t="str" cm="1">
        <f t="array" ref="A46:C46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Mitch Leitner</v>
      </c>
      <c r="B46" s="3" t="str">
        <v>Blue</v>
      </c>
      <c r="C46" s="3">
        <v>8.1999999999999993</v>
      </c>
      <c r="D46" s="3" cm="1">
        <f t="array" aca="1" ref="D46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7</v>
      </c>
      <c r="E46" cm="1">
        <f t="array" aca="1" ref="E46" ca="1">_xlfn.LET(_xlpm.chcp,INDIRECT(ADDRESS(ROW(),COLUMN()-1)),IF(_xlpm.chcp="","",_xlpm.chcp*D2HandicapAllowance))</f>
        <v>7</v>
      </c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</row>
    <row r="47" spans="1:21" ht="15.75" x14ac:dyDescent="0.25">
      <c r="A47" s="3" t="str" cm="1">
        <f t="array" aca="1" ref="A47" ca="1">_xlfn.LET(_xlpm.name,INDIRECT(ADDRESS(ROW()-1,COLUMN())),IF(_xlpm.name="","",_xlfn.CONCAT(_xlpm.name," Gross")))</f>
        <v>Mitch Leitner Gross</v>
      </c>
      <c r="B47" s="3"/>
      <c r="C47" s="6">
        <v>5</v>
      </c>
      <c r="D47" s="6">
        <v>5</v>
      </c>
      <c r="E47" s="6">
        <v>4</v>
      </c>
      <c r="F47" s="6">
        <v>3</v>
      </c>
      <c r="G47" s="6">
        <v>5</v>
      </c>
      <c r="H47" s="6">
        <v>5</v>
      </c>
      <c r="I47" s="6">
        <v>4</v>
      </c>
      <c r="J47" s="6">
        <v>4</v>
      </c>
      <c r="K47" s="6">
        <v>5</v>
      </c>
      <c r="L47" s="6">
        <v>4</v>
      </c>
      <c r="M47" s="6">
        <v>5</v>
      </c>
      <c r="N47" s="6">
        <v>5</v>
      </c>
      <c r="O47" s="6">
        <v>4</v>
      </c>
      <c r="P47" s="6">
        <v>5</v>
      </c>
      <c r="Q47" s="6">
        <v>5</v>
      </c>
      <c r="R47" s="6">
        <v>5</v>
      </c>
      <c r="S47" s="6">
        <v>3</v>
      </c>
      <c r="T47" s="6">
        <v>4</v>
      </c>
      <c r="U47" s="6">
        <f>SUM(C47:T47)</f>
        <v>80</v>
      </c>
    </row>
    <row r="48" spans="1:21" ht="15.75" x14ac:dyDescent="0.25">
      <c r="A48" s="3" t="str" cm="1">
        <f t="array" aca="1" ref="A48" ca="1">_xlfn.LET(_xlpm.name,INDIRECT(ADDRESS(ROW()-2,COLUMN())),IF(_xlpm.name="","",_xlfn.CONCAT(_xlpm.name," Handicap Strokes")))</f>
        <v>Mitch Leitner Handicap Strokes</v>
      </c>
      <c r="B48" s="3"/>
      <c r="C48" s="6" cm="1">
        <f t="array" aca="1" ref="C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D48" s="6" cm="1">
        <f t="array" aca="1" ref="D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48" s="6" cm="1">
        <f t="array" aca="1" ref="E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F48" s="6" cm="1">
        <f t="array" aca="1" ref="F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48" s="6" cm="1">
        <f t="array" aca="1" ref="G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H48" s="6" cm="1">
        <f t="array" aca="1" ref="H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48" s="6" cm="1">
        <f t="array" aca="1" ref="I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J48" s="6" cm="1">
        <f t="array" aca="1" ref="J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48" s="6" cm="1">
        <f t="array" aca="1" ref="K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L48" s="6" cm="1">
        <f t="array" aca="1" ref="L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48" s="6" cm="1">
        <f t="array" aca="1" ref="M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N48" s="6" cm="1">
        <f t="array" aca="1" ref="N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48" s="6" cm="1">
        <f t="array" aca="1" ref="O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48" s="6" cm="1">
        <f t="array" aca="1" ref="P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Q48" s="6" cm="1">
        <f t="array" aca="1" ref="Q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R48" s="6" cm="1">
        <f t="array" aca="1" ref="R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S48" s="6" cm="1">
        <f t="array" aca="1" ref="S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T48" s="6" cm="1">
        <f t="array" aca="1" ref="T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U48" s="6">
        <f ca="1">SUM(C48:T48)</f>
        <v>7</v>
      </c>
    </row>
    <row r="49" spans="1:21" ht="15.75" x14ac:dyDescent="0.25">
      <c r="A49" s="3" t="str" cm="1">
        <f t="array" aca="1" ref="A49" ca="1">_xlfn.LET(_xlpm.name,INDIRECT(ADDRESS(ROW()-3,COLUMN())),IF(_xlpm.name="","",_xlfn.CONCAT(_xlpm.name," Net")))</f>
        <v>Mitch Leitner Net</v>
      </c>
      <c r="B49" s="3"/>
      <c r="C49" s="6" cm="1">
        <f t="array" aca="1" ref="C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D49" s="6" cm="1">
        <f t="array" aca="1" ref="D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E49" s="6" cm="1">
        <f t="array" aca="1" ref="E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F49" s="6" cm="1">
        <f t="array" aca="1" ref="F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G49" s="6" cm="1">
        <f t="array" aca="1" ref="G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H49" s="6" cm="1">
        <f t="array" aca="1" ref="H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I49" s="6" cm="1">
        <f t="array" aca="1" ref="I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J49" s="6" cm="1">
        <f t="array" aca="1" ref="J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K49" s="6" cm="1">
        <f t="array" aca="1" ref="K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L49" s="6" cm="1">
        <f t="array" aca="1" ref="L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M49" s="6" cm="1">
        <f t="array" aca="1" ref="M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N49" s="6" cm="1">
        <f t="array" aca="1" ref="N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O49" s="6" cm="1">
        <f t="array" aca="1" ref="O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P49" s="6" cm="1">
        <f t="array" aca="1" ref="P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Q49" s="6" cm="1">
        <f t="array" aca="1" ref="Q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R49" s="6" cm="1">
        <f t="array" aca="1" ref="R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S49" s="6" cm="1">
        <f t="array" aca="1" ref="S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T49" s="6" cm="1">
        <f t="array" aca="1" ref="T4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U49" s="6">
        <f ca="1">SUM(C49:T49)</f>
        <v>73</v>
      </c>
    </row>
    <row r="50" spans="1:21" ht="15.75" x14ac:dyDescent="0.25">
      <c r="A50" s="3"/>
      <c r="B50" s="3"/>
      <c r="C50" s="11"/>
      <c r="D50" s="12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7"/>
    </row>
    <row r="51" spans="1:21" ht="31.5" x14ac:dyDescent="0.25">
      <c r="A51" s="3" t="str" cm="1">
        <f t="array" ref="A51:U51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51" s="3" t="str">
        <v>Tee</v>
      </c>
      <c r="C51" s="3" t="str">
        <v>Index</v>
      </c>
      <c r="D51" s="4" t="str">
        <v>Course
HCP</v>
      </c>
      <c r="E51" s="3" t="str">
        <v>Allow</v>
      </c>
      <c r="F51" s="8" t="str">
        <v/>
      </c>
      <c r="G51" s="3" t="str">
        <v/>
      </c>
      <c r="H51" s="3" t="str">
        <v/>
      </c>
      <c r="I51" s="3" t="str">
        <v/>
      </c>
      <c r="J51" s="3" t="str">
        <v/>
      </c>
      <c r="K51" s="3" t="str">
        <v/>
      </c>
      <c r="L51" s="3" t="str">
        <v/>
      </c>
      <c r="M51" s="3" t="str">
        <v/>
      </c>
      <c r="N51" s="3" t="str">
        <v/>
      </c>
      <c r="O51" s="3" t="str">
        <v/>
      </c>
      <c r="P51" s="3" t="str">
        <v/>
      </c>
      <c r="Q51" s="3" t="str">
        <v/>
      </c>
      <c r="R51" s="3" t="str">
        <v/>
      </c>
      <c r="S51" s="3" t="str">
        <v/>
      </c>
      <c r="T51" s="3" t="str">
        <v/>
      </c>
      <c r="U51" s="3" t="str">
        <v>Totals</v>
      </c>
    </row>
    <row r="52" spans="1:21" ht="15.75" x14ac:dyDescent="0.25">
      <c r="A52" s="3" t="str" cm="1">
        <f t="array" ref="A52:C52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Austin Shea</v>
      </c>
      <c r="B52" s="3" t="str">
        <v>Blue</v>
      </c>
      <c r="C52" s="3">
        <v>2.5</v>
      </c>
      <c r="D52" s="3" cm="1">
        <f t="array" aca="1" ref="D52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1</v>
      </c>
      <c r="E52" cm="1">
        <f t="array" aca="1" ref="E52" ca="1">_xlfn.LET(_xlpm.chcp,INDIRECT(ADDRESS(ROW(),COLUMN()-1)),IF(_xlpm.chcp="","",_xlpm.chcp*D2HandicapAllowance))</f>
        <v>1</v>
      </c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</row>
    <row r="53" spans="1:21" ht="15.75" x14ac:dyDescent="0.25">
      <c r="A53" s="3" t="str" cm="1">
        <f t="array" aca="1" ref="A53" ca="1">_xlfn.LET(_xlpm.name,INDIRECT(ADDRESS(ROW()-1,COLUMN())),IF(_xlpm.name="","",_xlfn.CONCAT(_xlpm.name," Gross")))</f>
        <v>Austin Shea Gross</v>
      </c>
      <c r="B53" s="3"/>
      <c r="C53" s="6">
        <v>4</v>
      </c>
      <c r="D53" s="6">
        <v>4</v>
      </c>
      <c r="E53" s="6">
        <v>4</v>
      </c>
      <c r="F53" s="6">
        <v>3</v>
      </c>
      <c r="G53" s="6">
        <v>4</v>
      </c>
      <c r="H53" s="6">
        <v>4</v>
      </c>
      <c r="I53" s="6">
        <v>3</v>
      </c>
      <c r="J53" s="6">
        <v>3</v>
      </c>
      <c r="K53" s="6">
        <v>4</v>
      </c>
      <c r="L53" s="6">
        <v>4</v>
      </c>
      <c r="M53" s="6">
        <v>8</v>
      </c>
      <c r="N53" s="6">
        <v>4</v>
      </c>
      <c r="O53" s="6">
        <v>3</v>
      </c>
      <c r="P53" s="6">
        <v>4</v>
      </c>
      <c r="Q53" s="6">
        <v>4</v>
      </c>
      <c r="R53" s="6">
        <v>4</v>
      </c>
      <c r="S53" s="6">
        <v>3</v>
      </c>
      <c r="T53" s="6">
        <v>6</v>
      </c>
      <c r="U53" s="6">
        <f>SUM(C53:T53)</f>
        <v>73</v>
      </c>
    </row>
    <row r="54" spans="1:21" ht="15.75" x14ac:dyDescent="0.25">
      <c r="A54" s="3" t="str" cm="1">
        <f t="array" aca="1" ref="A54" ca="1">_xlfn.LET(_xlpm.name,INDIRECT(ADDRESS(ROW()-2,COLUMN())),IF(_xlpm.name="","",_xlfn.CONCAT(_xlpm.name," Handicap Strokes")))</f>
        <v>Austin Shea Handicap Strokes</v>
      </c>
      <c r="B54" s="3"/>
      <c r="C54" s="6" cm="1">
        <f t="array" aca="1" ref="C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D54" s="6" cm="1">
        <f t="array" aca="1" ref="D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E54" s="6" cm="1">
        <f t="array" aca="1" ref="E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F54" s="6" cm="1">
        <f t="array" aca="1" ref="F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54" s="6" cm="1">
        <f t="array" aca="1" ref="G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H54" s="6" cm="1">
        <f t="array" aca="1" ref="H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I54" s="6" cm="1">
        <f t="array" aca="1" ref="I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J54" s="6" cm="1">
        <f t="array" aca="1" ref="J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54" s="6" cm="1">
        <f t="array" aca="1" ref="K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L54" s="6" cm="1">
        <f t="array" aca="1" ref="L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54" s="6" cm="1">
        <f t="array" aca="1" ref="M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N54" s="6" cm="1">
        <f t="array" aca="1" ref="N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O54" s="6" cm="1">
        <f t="array" aca="1" ref="O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54" s="6" cm="1">
        <f t="array" aca="1" ref="P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Q54" s="6" cm="1">
        <f t="array" aca="1" ref="Q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R54" s="6" cm="1">
        <f t="array" aca="1" ref="R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S54" s="6" cm="1">
        <f t="array" aca="1" ref="S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T54" s="6" cm="1">
        <f t="array" aca="1" ref="T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U54" s="6">
        <f ca="1">SUM(C54:T54)</f>
        <v>1</v>
      </c>
    </row>
    <row r="55" spans="1:21" ht="15.75" x14ac:dyDescent="0.25">
      <c r="A55" s="3" t="str" cm="1">
        <f t="array" aca="1" ref="A55" ca="1">_xlfn.LET(_xlpm.name,INDIRECT(ADDRESS(ROW()-3,COLUMN())),IF(_xlpm.name="","",_xlfn.CONCAT(_xlpm.name," Net")))</f>
        <v>Austin Shea Net</v>
      </c>
      <c r="B55" s="3"/>
      <c r="C55" s="6" cm="1">
        <f t="array" aca="1" ref="C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D55" s="6" cm="1">
        <f t="array" aca="1" ref="D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E55" s="6" cm="1">
        <f t="array" aca="1" ref="E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F55" s="6" cm="1">
        <f t="array" aca="1" ref="F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G55" s="6" cm="1">
        <f t="array" aca="1" ref="G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H55" s="6" cm="1">
        <f t="array" aca="1" ref="H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I55" s="6" cm="1">
        <f t="array" aca="1" ref="I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2</v>
      </c>
      <c r="J55" s="6" cm="1">
        <f t="array" aca="1" ref="J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K55" s="6" cm="1">
        <f t="array" aca="1" ref="K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L55" s="6" cm="1">
        <f t="array" aca="1" ref="L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M55" s="6" cm="1">
        <f t="array" aca="1" ref="M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8</v>
      </c>
      <c r="N55" s="6" cm="1">
        <f t="array" aca="1" ref="N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O55" s="6" cm="1">
        <f t="array" aca="1" ref="O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P55" s="6" cm="1">
        <f t="array" aca="1" ref="P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Q55" s="6" cm="1">
        <f t="array" aca="1" ref="Q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R55" s="6" cm="1">
        <f t="array" aca="1" ref="R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S55" s="6" cm="1">
        <f t="array" aca="1" ref="S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T55" s="6" cm="1">
        <f t="array" aca="1" ref="T55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U55" s="6">
        <f ca="1">SUM(C55:T55)</f>
        <v>72</v>
      </c>
    </row>
    <row r="56" spans="1:21" ht="15.75" x14ac:dyDescent="0.25">
      <c r="A56" s="3"/>
      <c r="B56" s="3"/>
      <c r="C56" s="11"/>
      <c r="D56" s="12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7"/>
    </row>
    <row r="57" spans="1:21" ht="31.5" x14ac:dyDescent="0.25">
      <c r="A57" s="3" t="str" cm="1">
        <f t="array" ref="A57:U57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57" s="3" t="str">
        <v>Tee</v>
      </c>
      <c r="C57" s="3" t="str">
        <v>Index</v>
      </c>
      <c r="D57" s="4" t="str">
        <v>Course
HCP</v>
      </c>
      <c r="E57" s="3" t="str">
        <v>Allow</v>
      </c>
      <c r="F57" s="8" t="str">
        <v/>
      </c>
      <c r="G57" s="3" t="str">
        <v/>
      </c>
      <c r="H57" s="3" t="str">
        <v/>
      </c>
      <c r="I57" s="3" t="str">
        <v/>
      </c>
      <c r="J57" s="3" t="str">
        <v/>
      </c>
      <c r="K57" s="3" t="str">
        <v/>
      </c>
      <c r="L57" s="3" t="str">
        <v/>
      </c>
      <c r="M57" s="3" t="str">
        <v/>
      </c>
      <c r="N57" s="3" t="str">
        <v/>
      </c>
      <c r="O57" s="3" t="str">
        <v/>
      </c>
      <c r="P57" s="3" t="str">
        <v/>
      </c>
      <c r="Q57" s="3" t="str">
        <v/>
      </c>
      <c r="R57" s="3" t="str">
        <v/>
      </c>
      <c r="S57" s="3" t="str">
        <v/>
      </c>
      <c r="T57" s="3" t="str">
        <v/>
      </c>
      <c r="U57" s="3" t="str">
        <v>Totals</v>
      </c>
    </row>
    <row r="58" spans="1:21" ht="15.75" x14ac:dyDescent="0.25">
      <c r="A58" s="3" t="str" cm="1">
        <f t="array" ref="A58:C58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Vicki Hubbard</v>
      </c>
      <c r="B58" s="3" t="str">
        <v>Gold</v>
      </c>
      <c r="C58" s="3">
        <v>32.4</v>
      </c>
      <c r="D58" s="3" cm="1">
        <f t="array" aca="1" ref="D58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34</v>
      </c>
      <c r="E58" cm="1">
        <f t="array" aca="1" ref="E58" ca="1">_xlfn.LET(_xlpm.chcp,INDIRECT(ADDRESS(ROW(),COLUMN()-1)),IF(_xlpm.chcp="","",_xlpm.chcp*D2HandicapAllowance))</f>
        <v>34</v>
      </c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</row>
    <row r="59" spans="1:21" ht="15.75" x14ac:dyDescent="0.25">
      <c r="A59" s="3" t="str" cm="1">
        <f t="array" aca="1" ref="A59" ca="1">_xlfn.LET(_xlpm.name,INDIRECT(ADDRESS(ROW()-1,COLUMN())),IF(_xlpm.name="","",_xlfn.CONCAT(_xlpm.name," Gross")))</f>
        <v>Vicki Hubbard Gross</v>
      </c>
      <c r="B59" s="3"/>
      <c r="C59" s="6">
        <v>8</v>
      </c>
      <c r="D59" s="6">
        <v>7</v>
      </c>
      <c r="E59" s="6">
        <v>7</v>
      </c>
      <c r="F59" s="6">
        <v>4</v>
      </c>
      <c r="G59" s="6">
        <v>8</v>
      </c>
      <c r="H59" s="6">
        <v>10</v>
      </c>
      <c r="I59" s="6">
        <v>6</v>
      </c>
      <c r="J59" s="6">
        <v>6</v>
      </c>
      <c r="K59" s="6">
        <v>7</v>
      </c>
      <c r="L59" s="6">
        <v>5</v>
      </c>
      <c r="M59" s="6">
        <v>7</v>
      </c>
      <c r="N59" s="6">
        <v>8</v>
      </c>
      <c r="O59" s="6">
        <v>5</v>
      </c>
      <c r="P59" s="6">
        <v>5</v>
      </c>
      <c r="Q59" s="6">
        <v>6</v>
      </c>
      <c r="R59" s="6">
        <v>7</v>
      </c>
      <c r="S59" s="6">
        <v>4</v>
      </c>
      <c r="T59" s="6">
        <v>8</v>
      </c>
      <c r="U59" s="6">
        <f>SUM(C59:T59)</f>
        <v>118</v>
      </c>
    </row>
    <row r="60" spans="1:21" ht="15.75" x14ac:dyDescent="0.25">
      <c r="A60" s="3" t="str" cm="1">
        <f t="array" aca="1" ref="A60" ca="1">_xlfn.LET(_xlpm.name,INDIRECT(ADDRESS(ROW()-2,COLUMN())),IF(_xlpm.name="","",_xlfn.CONCAT(_xlpm.name," Handicap Strokes")))</f>
        <v>Vicki Hubbard Handicap Strokes</v>
      </c>
      <c r="B60" s="3"/>
      <c r="C60" s="6" cm="1">
        <f t="array" aca="1" ref="C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D60" s="6" cm="1">
        <f t="array" aca="1" ref="D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E60" s="6" cm="1">
        <f t="array" aca="1" ref="E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F60" s="6" cm="1">
        <f t="array" aca="1" ref="F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G60" s="6" cm="1">
        <f t="array" aca="1" ref="G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H60" s="6" cm="1">
        <f t="array" aca="1" ref="H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I60" s="6" cm="1">
        <f t="array" aca="1" ref="I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J60" s="6" cm="1">
        <f t="array" aca="1" ref="J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K60" s="6" cm="1">
        <f t="array" aca="1" ref="K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L60" s="6" cm="1">
        <f t="array" aca="1" ref="L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M60" s="6" cm="1">
        <f t="array" aca="1" ref="M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N60" s="6" cm="1">
        <f t="array" aca="1" ref="N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O60" s="6" cm="1">
        <f t="array" aca="1" ref="O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P60" s="6" cm="1">
        <f t="array" aca="1" ref="P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Q60" s="6" cm="1">
        <f t="array" aca="1" ref="Q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R60" s="6" cm="1">
        <f t="array" aca="1" ref="R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S60" s="6" cm="1">
        <f t="array" aca="1" ref="S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T60" s="6" cm="1">
        <f t="array" aca="1" ref="T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U60" s="6">
        <f ca="1">SUM(C60:T60)</f>
        <v>34</v>
      </c>
    </row>
    <row r="61" spans="1:21" ht="15.75" x14ac:dyDescent="0.25">
      <c r="A61" s="3" t="str" cm="1">
        <f t="array" aca="1" ref="A61" ca="1">_xlfn.LET(_xlpm.name,INDIRECT(ADDRESS(ROW()-3,COLUMN())),IF(_xlpm.name="","",_xlfn.CONCAT(_xlpm.name," Net")))</f>
        <v>Vicki Hubbard Net</v>
      </c>
      <c r="B61" s="3"/>
      <c r="C61" s="6" cm="1">
        <f t="array" aca="1" ref="C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D61" s="6" cm="1">
        <f t="array" aca="1" ref="D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E61" s="6" cm="1">
        <f t="array" aca="1" ref="E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F61" s="6" cm="1">
        <f t="array" aca="1" ref="F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G61" s="6" cm="1">
        <f t="array" aca="1" ref="G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H61" s="6" cm="1">
        <f t="array" aca="1" ref="H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8</v>
      </c>
      <c r="I61" s="6" cm="1">
        <f t="array" aca="1" ref="I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J61" s="6" cm="1">
        <f t="array" aca="1" ref="J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K61" s="6" cm="1">
        <f t="array" aca="1" ref="K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L61" s="6" cm="1">
        <f t="array" aca="1" ref="L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M61" s="6" cm="1">
        <f t="array" aca="1" ref="M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N61" s="6" cm="1">
        <f t="array" aca="1" ref="N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O61" s="6" cm="1">
        <f t="array" aca="1" ref="O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P61" s="6" cm="1">
        <f t="array" aca="1" ref="P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Q61" s="6" cm="1">
        <f t="array" aca="1" ref="Q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R61" s="6" cm="1">
        <f t="array" aca="1" ref="R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S61" s="6" cm="1">
        <f t="array" aca="1" ref="S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T61" s="6" cm="1">
        <f t="array" aca="1" ref="T61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U61" s="6">
        <f ca="1">SUM(C61:T61)</f>
        <v>84</v>
      </c>
    </row>
    <row r="62" spans="1:21" ht="15.75" x14ac:dyDescent="0.25">
      <c r="A62" s="3"/>
      <c r="B62" s="3"/>
      <c r="C62" s="11"/>
      <c r="D62" s="12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7"/>
    </row>
    <row r="63" spans="1:21" ht="31.5" x14ac:dyDescent="0.25">
      <c r="A63" s="3" t="str" cm="1">
        <f t="array" ref="A63:U63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63" s="3" t="str">
        <v>Tee</v>
      </c>
      <c r="C63" s="3" t="str">
        <v>Index</v>
      </c>
      <c r="D63" s="4" t="str">
        <v>Course
HCP</v>
      </c>
      <c r="E63" s="3" t="str">
        <v>Allow</v>
      </c>
      <c r="F63" s="8" t="str">
        <v/>
      </c>
      <c r="G63" s="3" t="str">
        <v/>
      </c>
      <c r="H63" s="3" t="str">
        <v/>
      </c>
      <c r="I63" s="3" t="str">
        <v/>
      </c>
      <c r="J63" s="3" t="str">
        <v/>
      </c>
      <c r="K63" s="3" t="str">
        <v/>
      </c>
      <c r="L63" s="3" t="str">
        <v/>
      </c>
      <c r="M63" s="3" t="str">
        <v/>
      </c>
      <c r="N63" s="3" t="str">
        <v/>
      </c>
      <c r="O63" s="3" t="str">
        <v/>
      </c>
      <c r="P63" s="3" t="str">
        <v/>
      </c>
      <c r="Q63" s="3" t="str">
        <v/>
      </c>
      <c r="R63" s="3" t="str">
        <v/>
      </c>
      <c r="S63" s="3" t="str">
        <v/>
      </c>
      <c r="T63" s="3" t="str">
        <v/>
      </c>
      <c r="U63" s="3" t="str">
        <v>Totals</v>
      </c>
    </row>
    <row r="64" spans="1:21" ht="15.75" x14ac:dyDescent="0.25">
      <c r="A64" s="3" t="str" cm="1">
        <f t="array" ref="A64:C64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Todd Hubbard</v>
      </c>
      <c r="B64" s="3" t="str">
        <v>Gold</v>
      </c>
      <c r="C64" s="3">
        <v>37.700000000000003</v>
      </c>
      <c r="D64" s="3" cm="1">
        <f t="array" aca="1" ref="D64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30</v>
      </c>
      <c r="E64" cm="1">
        <f t="array" aca="1" ref="E64" ca="1">_xlfn.LET(_xlpm.chcp,INDIRECT(ADDRESS(ROW(),COLUMN()-1)),IF(_xlpm.chcp="","",_xlpm.chcp*D2HandicapAllowance))</f>
        <v>30</v>
      </c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</row>
    <row r="65" spans="1:21" ht="15.75" x14ac:dyDescent="0.25">
      <c r="A65" s="3" t="str" cm="1">
        <f t="array" aca="1" ref="A65" ca="1">_xlfn.LET(_xlpm.name,INDIRECT(ADDRESS(ROW()-1,COLUMN())),IF(_xlpm.name="","",_xlfn.CONCAT(_xlpm.name," Gross")))</f>
        <v>Todd Hubbard Gross</v>
      </c>
      <c r="B65" s="3"/>
      <c r="C65" s="6">
        <v>7</v>
      </c>
      <c r="D65" s="6">
        <v>7</v>
      </c>
      <c r="E65" s="6">
        <v>8</v>
      </c>
      <c r="F65" s="6">
        <v>6</v>
      </c>
      <c r="G65" s="6">
        <v>5</v>
      </c>
      <c r="H65" s="6">
        <v>8</v>
      </c>
      <c r="I65" s="6">
        <v>7</v>
      </c>
      <c r="J65" s="6">
        <v>6</v>
      </c>
      <c r="K65" s="6">
        <v>6</v>
      </c>
      <c r="L65" s="6">
        <v>6</v>
      </c>
      <c r="M65" s="6">
        <v>9</v>
      </c>
      <c r="N65" s="6">
        <v>8</v>
      </c>
      <c r="O65" s="6">
        <v>5</v>
      </c>
      <c r="P65" s="6">
        <v>6</v>
      </c>
      <c r="Q65" s="6">
        <v>6</v>
      </c>
      <c r="R65" s="6">
        <v>10</v>
      </c>
      <c r="S65" s="6">
        <v>6</v>
      </c>
      <c r="T65" s="6">
        <v>8</v>
      </c>
      <c r="U65" s="6">
        <f>SUM(C65:T65)</f>
        <v>124</v>
      </c>
    </row>
    <row r="66" spans="1:21" ht="15.75" x14ac:dyDescent="0.25">
      <c r="A66" s="3" t="str" cm="1">
        <f t="array" aca="1" ref="A66" ca="1">_xlfn.LET(_xlpm.name,INDIRECT(ADDRESS(ROW()-2,COLUMN())),IF(_xlpm.name="","",_xlfn.CONCAT(_xlpm.name," Handicap Strokes")))</f>
        <v>Todd Hubbard Handicap Strokes</v>
      </c>
      <c r="B66" s="3"/>
      <c r="C66" s="6" cm="1">
        <f t="array" aca="1" ref="C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D66" s="6" cm="1">
        <f t="array" aca="1" ref="D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E66" s="6" cm="1">
        <f t="array" aca="1" ref="E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F66" s="6" cm="1">
        <f t="array" aca="1" ref="F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G66" s="6" cm="1">
        <f t="array" aca="1" ref="G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H66" s="6" cm="1">
        <f t="array" aca="1" ref="H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I66" s="6" cm="1">
        <f t="array" aca="1" ref="I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J66" s="6" cm="1">
        <f t="array" aca="1" ref="J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K66" s="6" cm="1">
        <f t="array" aca="1" ref="K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L66" s="6" cm="1">
        <f t="array" aca="1" ref="L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M66" s="6" cm="1">
        <f t="array" aca="1" ref="M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N66" s="6" cm="1">
        <f t="array" aca="1" ref="N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O66" s="6" cm="1">
        <f t="array" aca="1" ref="O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P66" s="6" cm="1">
        <f t="array" aca="1" ref="P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Q66" s="6" cm="1">
        <f t="array" aca="1" ref="Q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66" s="6" cm="1">
        <f t="array" aca="1" ref="R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S66" s="6" cm="1">
        <f t="array" aca="1" ref="S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T66" s="6" cm="1">
        <f t="array" aca="1" ref="T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U66" s="6">
        <f ca="1">SUM(C66:T66)</f>
        <v>30</v>
      </c>
    </row>
    <row r="67" spans="1:21" ht="15.75" x14ac:dyDescent="0.25">
      <c r="A67" s="3" t="str" cm="1">
        <f t="array" aca="1" ref="A67" ca="1">_xlfn.LET(_xlpm.name,INDIRECT(ADDRESS(ROW()-3,COLUMN())),IF(_xlpm.name="","",_xlfn.CONCAT(_xlpm.name," Net")))</f>
        <v>Todd Hubbard Net</v>
      </c>
      <c r="B67" s="3"/>
      <c r="C67" s="6" cm="1">
        <f t="array" aca="1" ref="C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D67" s="6" cm="1">
        <f t="array" aca="1" ref="D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E67" s="6" cm="1">
        <f t="array" aca="1" ref="E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F67" s="6" cm="1">
        <f t="array" aca="1" ref="F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G67" s="6" cm="1">
        <f t="array" aca="1" ref="G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H67" s="6" cm="1">
        <f t="array" aca="1" ref="H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I67" s="6" cm="1">
        <f t="array" aca="1" ref="I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J67" s="6" cm="1">
        <f t="array" aca="1" ref="J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K67" s="6" cm="1">
        <f t="array" aca="1" ref="K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L67" s="6" cm="1">
        <f t="array" aca="1" ref="L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M67" s="6" cm="1">
        <f t="array" aca="1" ref="M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7</v>
      </c>
      <c r="N67" s="6" cm="1">
        <f t="array" aca="1" ref="N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O67" s="6" cm="1">
        <f t="array" aca="1" ref="O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P67" s="6" cm="1">
        <f t="array" aca="1" ref="P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Q67" s="6" cm="1">
        <f t="array" aca="1" ref="Q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R67" s="6" cm="1">
        <f t="array" aca="1" ref="R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8</v>
      </c>
      <c r="S67" s="6" cm="1">
        <f t="array" aca="1" ref="S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T67" s="6" cm="1">
        <f t="array" aca="1" ref="T67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6</v>
      </c>
      <c r="U67" s="6">
        <f ca="1">SUM(C67:T67)</f>
        <v>94</v>
      </c>
    </row>
    <row r="68" spans="1:21" ht="15.75" x14ac:dyDescent="0.25">
      <c r="A68" s="3"/>
      <c r="B68" s="3"/>
      <c r="C68" s="11"/>
      <c r="D68" s="12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7"/>
    </row>
    <row r="69" spans="1:21" ht="31.5" x14ac:dyDescent="0.25">
      <c r="A69" s="3" t="str" cm="1">
        <f t="array" ref="A69:U69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69" s="3" t="str">
        <v>Tee</v>
      </c>
      <c r="C69" s="3" t="str">
        <v>Index</v>
      </c>
      <c r="D69" s="4" t="str">
        <v>Course
HCP</v>
      </c>
      <c r="E69" s="3" t="str">
        <v>Allow</v>
      </c>
      <c r="F69" s="8" t="str">
        <v/>
      </c>
      <c r="G69" s="3" t="str">
        <v/>
      </c>
      <c r="H69" s="3" t="str">
        <v/>
      </c>
      <c r="I69" s="3" t="str">
        <v/>
      </c>
      <c r="J69" s="3" t="str">
        <v/>
      </c>
      <c r="K69" s="3" t="str">
        <v/>
      </c>
      <c r="L69" s="3" t="str">
        <v/>
      </c>
      <c r="M69" s="3" t="str">
        <v/>
      </c>
      <c r="N69" s="3" t="str">
        <v/>
      </c>
      <c r="O69" s="3" t="str">
        <v/>
      </c>
      <c r="P69" s="3" t="str">
        <v/>
      </c>
      <c r="Q69" s="3" t="str">
        <v/>
      </c>
      <c r="R69" s="3" t="str">
        <v/>
      </c>
      <c r="S69" s="3" t="str">
        <v/>
      </c>
      <c r="T69" s="3" t="str">
        <v/>
      </c>
      <c r="U69" s="3" t="str">
        <v>Totals</v>
      </c>
    </row>
    <row r="70" spans="1:21" ht="15.75" x14ac:dyDescent="0.25">
      <c r="A70" s="3" t="str" cm="1">
        <f t="array" ref="A70:C70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Kelly Banta</v>
      </c>
      <c r="B70" s="3" t="str">
        <v>Gold</v>
      </c>
      <c r="C70" s="3">
        <v>47.5</v>
      </c>
      <c r="D70" s="3" cm="1">
        <f t="array" aca="1" ref="D70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52</v>
      </c>
      <c r="E70" cm="1">
        <f t="array" aca="1" ref="E70" ca="1">_xlfn.LET(_xlpm.chcp,INDIRECT(ADDRESS(ROW(),COLUMN()-1)),IF(_xlpm.chcp="","",_xlpm.chcp*D2HandicapAllowance))</f>
        <v>52</v>
      </c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</row>
    <row r="71" spans="1:21" ht="15.75" x14ac:dyDescent="0.25">
      <c r="A71" s="3" t="str" cm="1">
        <f t="array" aca="1" ref="A71" ca="1">_xlfn.LET(_xlpm.name,INDIRECT(ADDRESS(ROW()-1,COLUMN())),IF(_xlpm.name="","",_xlfn.CONCAT(_xlpm.name," Gross")))</f>
        <v>Kelly Banta Gross</v>
      </c>
      <c r="B71" s="3"/>
      <c r="C71" s="6">
        <v>8</v>
      </c>
      <c r="D71" s="6">
        <v>8</v>
      </c>
      <c r="E71" s="6">
        <v>6</v>
      </c>
      <c r="F71" s="6">
        <v>5</v>
      </c>
      <c r="G71" s="6">
        <v>8</v>
      </c>
      <c r="H71" s="6">
        <v>8</v>
      </c>
      <c r="I71" s="6">
        <v>7</v>
      </c>
      <c r="J71" s="6">
        <v>6</v>
      </c>
      <c r="K71" s="6">
        <v>7</v>
      </c>
      <c r="L71" s="6">
        <v>7</v>
      </c>
      <c r="M71" s="6">
        <v>8</v>
      </c>
      <c r="N71" s="6">
        <v>8</v>
      </c>
      <c r="O71" s="6">
        <v>5</v>
      </c>
      <c r="P71" s="6">
        <v>8</v>
      </c>
      <c r="Q71" s="6">
        <v>6</v>
      </c>
      <c r="R71" s="6">
        <v>8</v>
      </c>
      <c r="S71" s="6">
        <v>4</v>
      </c>
      <c r="T71" s="6">
        <v>8</v>
      </c>
      <c r="U71" s="6">
        <f>SUM(C71:T71)</f>
        <v>125</v>
      </c>
    </row>
    <row r="72" spans="1:21" ht="15.75" x14ac:dyDescent="0.25">
      <c r="A72" s="3" t="str" cm="1">
        <f t="array" aca="1" ref="A72" ca="1">_xlfn.LET(_xlpm.name,INDIRECT(ADDRESS(ROW()-2,COLUMN())),IF(_xlpm.name="","",_xlfn.CONCAT(_xlpm.name," Handicap Strokes")))</f>
        <v>Kelly Banta Handicap Strokes</v>
      </c>
      <c r="B72" s="3"/>
      <c r="C72" s="6" cm="1">
        <f t="array" aca="1" ref="C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D72" s="6" cm="1">
        <f t="array" aca="1" ref="D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E72" s="6" cm="1">
        <f t="array" aca="1" ref="E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F72" s="6" cm="1">
        <f t="array" aca="1" ref="F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G72" s="6" cm="1">
        <f t="array" aca="1" ref="G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H72" s="6" cm="1">
        <f t="array" aca="1" ref="H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I72" s="6" cm="1">
        <f t="array" aca="1" ref="I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J72" s="6" cm="1">
        <f t="array" aca="1" ref="J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K72" s="6" cm="1">
        <f t="array" aca="1" ref="K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L72" s="6" cm="1">
        <f t="array" aca="1" ref="L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M72" s="6" cm="1">
        <f t="array" aca="1" ref="M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N72" s="6" cm="1">
        <f t="array" aca="1" ref="N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O72" s="6" cm="1">
        <f t="array" aca="1" ref="O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P72" s="6" cm="1">
        <f t="array" aca="1" ref="P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Q72" s="6" cm="1">
        <f t="array" aca="1" ref="Q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R72" s="6" cm="1">
        <f t="array" aca="1" ref="R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S72" s="6" cm="1">
        <f t="array" aca="1" ref="S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T72" s="6" cm="1">
        <f t="array" aca="1" ref="T7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3</v>
      </c>
      <c r="U72" s="6">
        <f ca="1">SUM(C72:T72)</f>
        <v>52</v>
      </c>
    </row>
    <row r="73" spans="1:21" ht="15.75" x14ac:dyDescent="0.25">
      <c r="A73" s="3" t="str" cm="1">
        <f t="array" aca="1" ref="A73" ca="1">_xlfn.LET(_xlpm.name,INDIRECT(ADDRESS(ROW()-3,COLUMN())),IF(_xlpm.name="","",_xlfn.CONCAT(_xlpm.name," Net")))</f>
        <v>Kelly Banta Net</v>
      </c>
      <c r="B73" s="3"/>
      <c r="C73" s="6" cm="1">
        <f t="array" aca="1" ref="C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D73" s="6" cm="1">
        <f t="array" aca="1" ref="D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E73" s="6" cm="1">
        <f t="array" aca="1" ref="E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F73" s="6" cm="1">
        <f t="array" aca="1" ref="F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G73" s="6" cm="1">
        <f t="array" aca="1" ref="G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H73" s="6" cm="1">
        <f t="array" aca="1" ref="H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I73" s="6" cm="1">
        <f t="array" aca="1" ref="I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J73" s="6" cm="1">
        <f t="array" aca="1" ref="J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K73" s="6" cm="1">
        <f t="array" aca="1" ref="K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L73" s="6" cm="1">
        <f t="array" aca="1" ref="L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M73" s="6" cm="1">
        <f t="array" aca="1" ref="M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N73" s="6" cm="1">
        <f t="array" aca="1" ref="N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O73" s="6" cm="1">
        <f t="array" aca="1" ref="O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2</v>
      </c>
      <c r="P73" s="6" cm="1">
        <f t="array" aca="1" ref="P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Q73" s="6" cm="1">
        <f t="array" aca="1" ref="Q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R73" s="6" cm="1">
        <f t="array" aca="1" ref="R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S73" s="6" cm="1">
        <f t="array" aca="1" ref="S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2</v>
      </c>
      <c r="T73" s="6" cm="1">
        <f t="array" aca="1" ref="T73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U73" s="6">
        <f ca="1">SUM(C73:T73)</f>
        <v>73</v>
      </c>
    </row>
    <row r="74" spans="1:21" ht="15.75" x14ac:dyDescent="0.25">
      <c r="A74" s="3"/>
      <c r="B74" s="3"/>
      <c r="C74" s="11"/>
      <c r="D74" s="12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7"/>
    </row>
    <row r="75" spans="1:21" ht="31.5" x14ac:dyDescent="0.25">
      <c r="A75" s="3" t="str" cm="1">
        <f t="array" ref="A75:U75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75" s="3" t="str">
        <v>Tee</v>
      </c>
      <c r="C75" s="3" t="str">
        <v>Index</v>
      </c>
      <c r="D75" s="4" t="str">
        <v>Course
HCP</v>
      </c>
      <c r="E75" s="3" t="str">
        <v>Allow</v>
      </c>
      <c r="F75" s="8" t="str">
        <v/>
      </c>
      <c r="G75" s="3" t="str">
        <v/>
      </c>
      <c r="H75" s="3" t="str">
        <v/>
      </c>
      <c r="I75" s="3" t="str">
        <v/>
      </c>
      <c r="J75" s="3" t="str">
        <v/>
      </c>
      <c r="K75" s="3" t="str">
        <v/>
      </c>
      <c r="L75" s="3" t="str">
        <v/>
      </c>
      <c r="M75" s="3" t="str">
        <v/>
      </c>
      <c r="N75" s="3" t="str">
        <v/>
      </c>
      <c r="O75" s="3" t="str">
        <v/>
      </c>
      <c r="P75" s="3" t="str">
        <v/>
      </c>
      <c r="Q75" s="3" t="str">
        <v/>
      </c>
      <c r="R75" s="3" t="str">
        <v/>
      </c>
      <c r="S75" s="3" t="str">
        <v/>
      </c>
      <c r="T75" s="3" t="str">
        <v/>
      </c>
      <c r="U75" s="3" t="str">
        <v>Totals</v>
      </c>
    </row>
    <row r="76" spans="1:21" ht="15.75" x14ac:dyDescent="0.25">
      <c r="A76" s="3" t="str" cm="1">
        <f t="array" ref="A76:C76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Scott O'Hare</v>
      </c>
      <c r="B76" s="3" t="str">
        <v>Blue</v>
      </c>
      <c r="C76" s="3">
        <v>11.4</v>
      </c>
      <c r="D76" s="3" cm="1">
        <f t="array" aca="1" ref="D76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11</v>
      </c>
      <c r="E76" cm="1">
        <f t="array" aca="1" ref="E76" ca="1">_xlfn.LET(_xlpm.chcp,INDIRECT(ADDRESS(ROW(),COLUMN()-1)),IF(_xlpm.chcp="","",_xlpm.chcp*D2HandicapAllowance))</f>
        <v>11</v>
      </c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</row>
    <row r="77" spans="1:21" ht="15.75" x14ac:dyDescent="0.25">
      <c r="A77" s="3" t="str" cm="1">
        <f t="array" aca="1" ref="A77" ca="1">_xlfn.LET(_xlpm.name,INDIRECT(ADDRESS(ROW()-1,COLUMN())),IF(_xlpm.name="","",_xlfn.CONCAT(_xlpm.name," Gross")))</f>
        <v>Scott O'Hare Gross</v>
      </c>
      <c r="B77" s="3"/>
      <c r="C77" s="6">
        <v>5</v>
      </c>
      <c r="D77" s="6">
        <v>5</v>
      </c>
      <c r="E77" s="6">
        <v>4</v>
      </c>
      <c r="F77" s="6">
        <v>3</v>
      </c>
      <c r="G77" s="6">
        <v>5</v>
      </c>
      <c r="H77" s="6">
        <v>5</v>
      </c>
      <c r="I77" s="6">
        <v>5</v>
      </c>
      <c r="J77" s="6">
        <v>4</v>
      </c>
      <c r="K77" s="6">
        <v>4</v>
      </c>
      <c r="L77" s="6">
        <v>5</v>
      </c>
      <c r="M77" s="6">
        <v>6</v>
      </c>
      <c r="N77" s="6">
        <v>4</v>
      </c>
      <c r="O77" s="6">
        <v>4</v>
      </c>
      <c r="P77" s="6">
        <v>6</v>
      </c>
      <c r="Q77" s="6">
        <v>4</v>
      </c>
      <c r="R77" s="6">
        <v>6</v>
      </c>
      <c r="S77" s="6">
        <v>4</v>
      </c>
      <c r="T77" s="6">
        <v>4</v>
      </c>
      <c r="U77" s="6">
        <f>SUM(C77:T77)</f>
        <v>83</v>
      </c>
    </row>
    <row r="78" spans="1:21" ht="15.75" x14ac:dyDescent="0.25">
      <c r="A78" s="3" t="str" cm="1">
        <f t="array" aca="1" ref="A78" ca="1">_xlfn.LET(_xlpm.name,INDIRECT(ADDRESS(ROW()-2,COLUMN())),IF(_xlpm.name="","",_xlfn.CONCAT(_xlpm.name," Handicap Strokes")))</f>
        <v>Scott O'Hare Handicap Strokes</v>
      </c>
      <c r="B78" s="3"/>
      <c r="C78" s="6" cm="1">
        <f t="array" aca="1" ref="C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D78" s="6" cm="1">
        <f t="array" aca="1" ref="D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78" s="6" cm="1">
        <f t="array" aca="1" ref="E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F78" s="6" cm="1">
        <f t="array" aca="1" ref="F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78" s="6" cm="1">
        <f t="array" aca="1" ref="G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H78" s="6" cm="1">
        <f t="array" aca="1" ref="H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78" s="6" cm="1">
        <f t="array" aca="1" ref="I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J78" s="6" cm="1">
        <f t="array" aca="1" ref="J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78" s="6" cm="1">
        <f t="array" aca="1" ref="K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L78" s="6" cm="1">
        <f t="array" aca="1" ref="L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78" s="6" cm="1">
        <f t="array" aca="1" ref="M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N78" s="6" cm="1">
        <f t="array" aca="1" ref="N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78" s="6" cm="1">
        <f t="array" aca="1" ref="O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78" s="6" cm="1">
        <f t="array" aca="1" ref="P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Q78" s="6" cm="1">
        <f t="array" aca="1" ref="Q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R78" s="6" cm="1">
        <f t="array" aca="1" ref="R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S78" s="6" cm="1">
        <f t="array" aca="1" ref="S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T78" s="6" cm="1">
        <f t="array" aca="1" ref="T7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U78" s="6">
        <f ca="1">SUM(C78:T78)</f>
        <v>11</v>
      </c>
    </row>
    <row r="79" spans="1:21" ht="15.75" x14ac:dyDescent="0.25">
      <c r="A79" s="3" t="str" cm="1">
        <f t="array" aca="1" ref="A79" ca="1">_xlfn.LET(_xlpm.name,INDIRECT(ADDRESS(ROW()-3,COLUMN())),IF(_xlpm.name="","",_xlfn.CONCAT(_xlpm.name," Net")))</f>
        <v>Scott O'Hare Net</v>
      </c>
      <c r="B79" s="3"/>
      <c r="C79" s="6" cm="1">
        <f t="array" aca="1" ref="C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D79" s="6" cm="1">
        <f t="array" aca="1" ref="D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E79" s="6" cm="1">
        <f t="array" aca="1" ref="E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F79" s="6" cm="1">
        <f t="array" aca="1" ref="F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G79" s="6" cm="1">
        <f t="array" aca="1" ref="G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H79" s="6" cm="1">
        <f t="array" aca="1" ref="H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I79" s="6" cm="1">
        <f t="array" aca="1" ref="I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J79" s="6" cm="1">
        <f t="array" aca="1" ref="J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K79" s="6" cm="1">
        <f t="array" aca="1" ref="K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L79" s="6" cm="1">
        <f t="array" aca="1" ref="L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M79" s="6" cm="1">
        <f t="array" aca="1" ref="M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N79" s="6" cm="1">
        <f t="array" aca="1" ref="N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O79" s="6" cm="1">
        <f t="array" aca="1" ref="O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P79" s="6" cm="1">
        <f t="array" aca="1" ref="P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Q79" s="6" cm="1">
        <f t="array" aca="1" ref="Q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R79" s="6" cm="1">
        <f t="array" aca="1" ref="R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5</v>
      </c>
      <c r="S79" s="6" cm="1">
        <f t="array" aca="1" ref="S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4</v>
      </c>
      <c r="T79" s="6" cm="1">
        <f t="array" aca="1" ref="T79" ca="1">_xlfn.LET(_xlpm.r,ROW(),_xlpm.c,COLUMN(),_xlpm.playerInfo,D2PlayerInfo,_xlpm.player,player(D2BlockStart,D2BlockHeight),_xlpm.playerRow,_xlfn.CHOOSEROWS(_xlpm.playerInfo,MATCH(_xlpm.player,_xlfn.CHOOSECOLS(_xlpm.playerInfo,PlayerNumCol),0)),_xlpm.playerGender,_xlfn.CHOOSECOLS(_xlpm.playerRow,PlayerGenderCol),_xlpm.par,IF(_xlpm.playerGender="M",cellRef(4,_xlpm.c),cellRef(6,_xlpm.c)),IF(cellRef(_xlpm.r-2,_xlpm.c)&gt;(_xlpm.par*2),(_xlpm.par*2)-cellRef(_xlpm.r-1,_xlpm.c),IF(cellRef(_xlpm.r-2,_xlpm.c)&gt;0,cellRef(_xlpm.r-2,_xlpm.c)-cellRef(_xlpm.r-1,_xlpm.c),"")))</f>
        <v>3</v>
      </c>
      <c r="U79" s="6">
        <f ca="1">SUM(C79:T79)</f>
        <v>72</v>
      </c>
    </row>
  </sheetData>
  <conditionalFormatting sqref="U11:U13 U17:U19">
    <cfRule type="cellIs" dxfId="10" priority="13" operator="equal">
      <formula>0</formula>
    </cfRule>
  </conditionalFormatting>
  <conditionalFormatting sqref="U23:U25">
    <cfRule type="cellIs" dxfId="9" priority="11" operator="equal">
      <formula>0</formula>
    </cfRule>
  </conditionalFormatting>
  <conditionalFormatting sqref="U29:U31">
    <cfRule type="cellIs" dxfId="8" priority="10" operator="equal">
      <formula>0</formula>
    </cfRule>
  </conditionalFormatting>
  <conditionalFormatting sqref="U35:U37">
    <cfRule type="cellIs" dxfId="7" priority="9" operator="equal">
      <formula>0</formula>
    </cfRule>
  </conditionalFormatting>
  <conditionalFormatting sqref="U41:U43">
    <cfRule type="cellIs" dxfId="6" priority="8" operator="equal">
      <formula>0</formula>
    </cfRule>
  </conditionalFormatting>
  <conditionalFormatting sqref="U47:U49">
    <cfRule type="cellIs" dxfId="5" priority="7" operator="equal">
      <formula>0</formula>
    </cfRule>
  </conditionalFormatting>
  <conditionalFormatting sqref="U53:U55">
    <cfRule type="cellIs" dxfId="4" priority="6" operator="equal">
      <formula>0</formula>
    </cfRule>
  </conditionalFormatting>
  <conditionalFormatting sqref="U59:U61">
    <cfRule type="cellIs" dxfId="3" priority="4" operator="equal">
      <formula>0</formula>
    </cfRule>
  </conditionalFormatting>
  <conditionalFormatting sqref="U65:U67">
    <cfRule type="cellIs" dxfId="2" priority="3" operator="equal">
      <formula>0</formula>
    </cfRule>
  </conditionalFormatting>
  <conditionalFormatting sqref="U71:U73">
    <cfRule type="cellIs" dxfId="1" priority="2" operator="equal">
      <formula>0</formula>
    </cfRule>
  </conditionalFormatting>
  <conditionalFormatting sqref="U77:U79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3B73E-66A0-4995-B393-527E248717ED}">
  <dimension ref="A1:J13"/>
  <sheetViews>
    <sheetView workbookViewId="0">
      <selection activeCell="G13" sqref="G13"/>
    </sheetView>
  </sheetViews>
  <sheetFormatPr defaultRowHeight="15" x14ac:dyDescent="0.25"/>
  <cols>
    <col min="1" max="1" width="14.140625" bestFit="1" customWidth="1"/>
    <col min="6" max="6" width="11.28515625" bestFit="1" customWidth="1"/>
    <col min="7" max="7" width="11" bestFit="1" customWidth="1"/>
  </cols>
  <sheetData>
    <row r="1" spans="1:10" x14ac:dyDescent="0.25">
      <c r="B1" t="s">
        <v>2</v>
      </c>
      <c r="C1" t="s">
        <v>3</v>
      </c>
      <c r="D1" t="s">
        <v>41</v>
      </c>
      <c r="E1" t="s">
        <v>12</v>
      </c>
      <c r="F1" t="s">
        <v>36</v>
      </c>
      <c r="G1" t="s">
        <v>35</v>
      </c>
      <c r="H1" t="s">
        <v>65</v>
      </c>
      <c r="I1" t="s">
        <v>45</v>
      </c>
      <c r="J1" t="s">
        <v>66</v>
      </c>
    </row>
    <row r="2" spans="1:10" x14ac:dyDescent="0.25">
      <c r="A2" t="s">
        <v>1</v>
      </c>
      <c r="B2">
        <v>26.4</v>
      </c>
      <c r="C2">
        <v>1</v>
      </c>
      <c r="D2">
        <v>0</v>
      </c>
      <c r="E2" t="s">
        <v>13</v>
      </c>
      <c r="F2" t="s">
        <v>39</v>
      </c>
      <c r="G2" s="9">
        <v>20</v>
      </c>
      <c r="H2" s="9">
        <v>94</v>
      </c>
      <c r="I2" s="9">
        <v>94</v>
      </c>
      <c r="J2" s="9">
        <f t="shared" ref="J2:J8" si="0">H2-I2</f>
        <v>0</v>
      </c>
    </row>
    <row r="3" spans="1:10" x14ac:dyDescent="0.25">
      <c r="A3" t="s">
        <v>42</v>
      </c>
      <c r="B3">
        <v>5</v>
      </c>
      <c r="C3">
        <v>2</v>
      </c>
      <c r="D3">
        <v>0</v>
      </c>
      <c r="E3" t="s">
        <v>13</v>
      </c>
      <c r="F3" t="s">
        <v>38</v>
      </c>
      <c r="G3" s="9"/>
      <c r="H3" s="9">
        <v>94</v>
      </c>
      <c r="I3" s="9">
        <v>94</v>
      </c>
      <c r="J3" s="9">
        <f t="shared" si="0"/>
        <v>0</v>
      </c>
    </row>
    <row r="4" spans="1:10" x14ac:dyDescent="0.25">
      <c r="A4" t="s">
        <v>34</v>
      </c>
      <c r="B4">
        <v>36.299999999999997</v>
      </c>
      <c r="C4">
        <v>3</v>
      </c>
      <c r="E4" t="s">
        <v>13</v>
      </c>
      <c r="F4" t="s">
        <v>39</v>
      </c>
      <c r="G4" s="9">
        <v>20</v>
      </c>
      <c r="H4" s="9">
        <v>94</v>
      </c>
      <c r="I4" s="9">
        <v>94</v>
      </c>
      <c r="J4" s="9">
        <f t="shared" si="0"/>
        <v>0</v>
      </c>
    </row>
    <row r="5" spans="1:10" x14ac:dyDescent="0.25">
      <c r="A5" t="s">
        <v>60</v>
      </c>
      <c r="B5">
        <v>32.5</v>
      </c>
      <c r="C5">
        <v>4</v>
      </c>
      <c r="E5" t="s">
        <v>13</v>
      </c>
      <c r="F5" t="s">
        <v>39</v>
      </c>
      <c r="H5" s="9">
        <v>94</v>
      </c>
      <c r="I5" s="9">
        <v>47</v>
      </c>
      <c r="J5" s="9">
        <f t="shared" si="0"/>
        <v>47</v>
      </c>
    </row>
    <row r="6" spans="1:10" x14ac:dyDescent="0.25">
      <c r="A6" t="s">
        <v>28</v>
      </c>
      <c r="B6">
        <v>14</v>
      </c>
      <c r="C6">
        <v>5</v>
      </c>
      <c r="D6">
        <v>0</v>
      </c>
      <c r="E6" t="s">
        <v>13</v>
      </c>
      <c r="F6" t="s">
        <v>38</v>
      </c>
      <c r="G6" s="9">
        <v>20</v>
      </c>
      <c r="H6" s="9">
        <v>94</v>
      </c>
      <c r="I6" s="9">
        <v>94</v>
      </c>
      <c r="J6" s="9">
        <f t="shared" si="0"/>
        <v>0</v>
      </c>
    </row>
    <row r="7" spans="1:10" x14ac:dyDescent="0.25">
      <c r="A7" t="s">
        <v>27</v>
      </c>
      <c r="B7">
        <v>26.4</v>
      </c>
      <c r="C7">
        <v>6</v>
      </c>
      <c r="E7" t="s">
        <v>13</v>
      </c>
      <c r="F7" t="s">
        <v>38</v>
      </c>
      <c r="G7" s="9"/>
      <c r="H7" s="9">
        <v>94</v>
      </c>
      <c r="I7" s="9">
        <v>94</v>
      </c>
      <c r="J7" s="9">
        <f t="shared" si="0"/>
        <v>0</v>
      </c>
    </row>
    <row r="8" spans="1:10" x14ac:dyDescent="0.25">
      <c r="A8" t="s">
        <v>63</v>
      </c>
      <c r="B8">
        <v>8.1999999999999993</v>
      </c>
      <c r="C8">
        <v>7</v>
      </c>
      <c r="E8" t="s">
        <v>13</v>
      </c>
      <c r="F8" t="s">
        <v>38</v>
      </c>
      <c r="G8" s="9">
        <v>20</v>
      </c>
      <c r="H8" s="9">
        <v>94</v>
      </c>
      <c r="I8" s="9">
        <v>94</v>
      </c>
      <c r="J8" s="9">
        <f t="shared" si="0"/>
        <v>0</v>
      </c>
    </row>
    <row r="9" spans="1:10" x14ac:dyDescent="0.25">
      <c r="A9" t="s">
        <v>64</v>
      </c>
      <c r="B9">
        <v>2.5</v>
      </c>
      <c r="C9">
        <v>8</v>
      </c>
      <c r="E9" t="s">
        <v>13</v>
      </c>
      <c r="F9" t="s">
        <v>38</v>
      </c>
      <c r="G9" s="9">
        <v>20</v>
      </c>
      <c r="H9" s="9">
        <v>94</v>
      </c>
      <c r="I9" s="9">
        <v>94</v>
      </c>
      <c r="J9" s="9">
        <f>H9-I9</f>
        <v>0</v>
      </c>
    </row>
    <row r="10" spans="1:10" x14ac:dyDescent="0.25">
      <c r="A10" t="s">
        <v>44</v>
      </c>
      <c r="B10">
        <v>32.4</v>
      </c>
      <c r="C10">
        <v>9</v>
      </c>
      <c r="E10" t="s">
        <v>40</v>
      </c>
      <c r="F10" t="s">
        <v>37</v>
      </c>
      <c r="H10" s="9">
        <v>94</v>
      </c>
      <c r="I10" s="9">
        <v>94</v>
      </c>
      <c r="J10" s="9">
        <f t="shared" ref="J10:J13" si="1">H10-I10</f>
        <v>0</v>
      </c>
    </row>
    <row r="11" spans="1:10" x14ac:dyDescent="0.25">
      <c r="A11" t="s">
        <v>43</v>
      </c>
      <c r="B11">
        <v>37.700000000000003</v>
      </c>
      <c r="C11">
        <v>10</v>
      </c>
      <c r="E11" t="s">
        <v>13</v>
      </c>
      <c r="F11" t="s">
        <v>37</v>
      </c>
      <c r="H11" s="9">
        <v>94</v>
      </c>
      <c r="I11" s="9">
        <v>94</v>
      </c>
      <c r="J11" s="9">
        <f t="shared" si="1"/>
        <v>0</v>
      </c>
    </row>
    <row r="12" spans="1:10" x14ac:dyDescent="0.25">
      <c r="A12" t="s">
        <v>61</v>
      </c>
      <c r="B12">
        <v>47.5</v>
      </c>
      <c r="C12">
        <v>11</v>
      </c>
      <c r="E12" t="s">
        <v>40</v>
      </c>
      <c r="F12" t="s">
        <v>37</v>
      </c>
      <c r="G12" s="9">
        <v>20</v>
      </c>
      <c r="H12" s="9">
        <v>94</v>
      </c>
      <c r="I12" s="9">
        <v>94</v>
      </c>
      <c r="J12" s="9">
        <f t="shared" si="1"/>
        <v>0</v>
      </c>
    </row>
    <row r="13" spans="1:10" x14ac:dyDescent="0.25">
      <c r="A13" t="s">
        <v>20</v>
      </c>
      <c r="B13">
        <v>11.4</v>
      </c>
      <c r="C13">
        <v>12</v>
      </c>
      <c r="E13" t="s">
        <v>13</v>
      </c>
      <c r="F13" t="s">
        <v>38</v>
      </c>
      <c r="G13" s="9"/>
      <c r="H13" s="9">
        <v>94</v>
      </c>
      <c r="I13" s="9">
        <v>94</v>
      </c>
      <c r="J13" s="9">
        <f t="shared" si="1"/>
        <v>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946F9-8370-477B-B657-EF3E95524037}">
  <dimension ref="A1:N27"/>
  <sheetViews>
    <sheetView workbookViewId="0">
      <selection activeCell="N4" sqref="N4"/>
    </sheetView>
  </sheetViews>
  <sheetFormatPr defaultRowHeight="15" x14ac:dyDescent="0.25"/>
  <cols>
    <col min="1" max="1" width="26.140625" bestFit="1" customWidth="1"/>
    <col min="2" max="2" width="11" customWidth="1"/>
    <col min="3" max="3" width="10.85546875" customWidth="1"/>
    <col min="4" max="4" width="11.28515625" customWidth="1"/>
    <col min="12" max="12" width="13.5703125" bestFit="1" customWidth="1"/>
    <col min="13" max="13" width="18.28515625" bestFit="1" customWidth="1"/>
  </cols>
  <sheetData>
    <row r="1" spans="1:14" x14ac:dyDescent="0.25">
      <c r="A1" t="s">
        <v>4</v>
      </c>
      <c r="B1" t="s">
        <v>62</v>
      </c>
      <c r="G1" t="s">
        <v>24</v>
      </c>
      <c r="H1" t="s">
        <v>24</v>
      </c>
      <c r="I1" t="s">
        <v>25</v>
      </c>
      <c r="J1" t="s">
        <v>25</v>
      </c>
      <c r="K1" t="s">
        <v>47</v>
      </c>
      <c r="L1" t="s">
        <v>48</v>
      </c>
      <c r="M1" t="s">
        <v>51</v>
      </c>
      <c r="N1">
        <v>6</v>
      </c>
    </row>
    <row r="2" spans="1:14" x14ac:dyDescent="0.25">
      <c r="A2" t="s">
        <v>5</v>
      </c>
      <c r="B2" t="s">
        <v>46</v>
      </c>
      <c r="C2" t="s">
        <v>38</v>
      </c>
      <c r="D2" t="s">
        <v>39</v>
      </c>
      <c r="E2" t="s">
        <v>37</v>
      </c>
      <c r="F2" t="s">
        <v>21</v>
      </c>
      <c r="G2" t="s">
        <v>22</v>
      </c>
      <c r="H2" t="s">
        <v>23</v>
      </c>
      <c r="I2" t="s">
        <v>22</v>
      </c>
      <c r="J2" t="s">
        <v>23</v>
      </c>
      <c r="K2" t="s">
        <v>21</v>
      </c>
      <c r="L2" t="s">
        <v>49</v>
      </c>
      <c r="M2" t="s">
        <v>52</v>
      </c>
      <c r="N2">
        <v>9</v>
      </c>
    </row>
    <row r="3" spans="1:14" x14ac:dyDescent="0.25">
      <c r="A3" t="s">
        <v>6</v>
      </c>
      <c r="B3">
        <v>130</v>
      </c>
      <c r="C3">
        <v>124</v>
      </c>
      <c r="D3">
        <v>119</v>
      </c>
      <c r="E3">
        <v>112</v>
      </c>
      <c r="F3">
        <v>1</v>
      </c>
      <c r="G3">
        <v>13</v>
      </c>
      <c r="H3">
        <v>4</v>
      </c>
      <c r="I3">
        <v>9</v>
      </c>
      <c r="J3">
        <v>4</v>
      </c>
      <c r="M3" t="s">
        <v>70</v>
      </c>
      <c r="N3" t="b">
        <v>0</v>
      </c>
    </row>
    <row r="4" spans="1:14" x14ac:dyDescent="0.25">
      <c r="A4" t="s">
        <v>7</v>
      </c>
      <c r="B4">
        <v>72</v>
      </c>
      <c r="C4">
        <v>70.400000000000006</v>
      </c>
      <c r="D4">
        <v>67.900000000000006</v>
      </c>
      <c r="E4">
        <v>64.400000000000006</v>
      </c>
      <c r="F4">
        <v>2</v>
      </c>
      <c r="G4">
        <v>3</v>
      </c>
      <c r="H4">
        <v>5</v>
      </c>
      <c r="I4">
        <v>3</v>
      </c>
      <c r="J4">
        <v>5</v>
      </c>
      <c r="M4" t="s">
        <v>71</v>
      </c>
      <c r="N4" t="s">
        <v>72</v>
      </c>
    </row>
    <row r="5" spans="1:14" x14ac:dyDescent="0.25">
      <c r="A5" t="s">
        <v>9</v>
      </c>
      <c r="B5">
        <f>$H$21</f>
        <v>72</v>
      </c>
      <c r="C5">
        <f>$H$21</f>
        <v>72</v>
      </c>
      <c r="D5">
        <f>$H$21</f>
        <v>72</v>
      </c>
      <c r="E5">
        <f>$H$21</f>
        <v>72</v>
      </c>
      <c r="F5">
        <v>3</v>
      </c>
      <c r="G5">
        <v>9</v>
      </c>
      <c r="H5">
        <v>4</v>
      </c>
      <c r="I5">
        <v>7</v>
      </c>
      <c r="J5">
        <v>4</v>
      </c>
      <c r="K5" t="s">
        <v>53</v>
      </c>
    </row>
    <row r="6" spans="1:14" x14ac:dyDescent="0.25">
      <c r="A6" t="s">
        <v>15</v>
      </c>
      <c r="B6" t="s">
        <v>39</v>
      </c>
      <c r="C6" t="s">
        <v>67</v>
      </c>
      <c r="D6" t="s">
        <v>37</v>
      </c>
      <c r="F6">
        <v>4</v>
      </c>
      <c r="G6">
        <v>15</v>
      </c>
      <c r="H6">
        <v>3</v>
      </c>
      <c r="I6">
        <v>17</v>
      </c>
      <c r="J6">
        <v>3</v>
      </c>
      <c r="L6">
        <v>8</v>
      </c>
    </row>
    <row r="7" spans="1:14" x14ac:dyDescent="0.25">
      <c r="A7" t="s">
        <v>8</v>
      </c>
      <c r="B7">
        <v>134</v>
      </c>
      <c r="C7">
        <v>130</v>
      </c>
      <c r="D7">
        <v>128</v>
      </c>
      <c r="F7">
        <v>5</v>
      </c>
      <c r="G7">
        <v>5</v>
      </c>
      <c r="H7">
        <v>4</v>
      </c>
      <c r="I7">
        <v>13</v>
      </c>
      <c r="J7">
        <v>4</v>
      </c>
    </row>
    <row r="8" spans="1:14" x14ac:dyDescent="0.25">
      <c r="A8" t="s">
        <v>10</v>
      </c>
      <c r="B8">
        <v>73.900000000000006</v>
      </c>
      <c r="C8">
        <v>71.099999999999994</v>
      </c>
      <c r="D8">
        <v>69.7</v>
      </c>
      <c r="F8">
        <v>6</v>
      </c>
      <c r="G8">
        <v>7</v>
      </c>
      <c r="H8">
        <v>5</v>
      </c>
      <c r="I8">
        <v>1</v>
      </c>
      <c r="J8">
        <v>5</v>
      </c>
      <c r="K8" t="s">
        <v>53</v>
      </c>
    </row>
    <row r="9" spans="1:14" x14ac:dyDescent="0.25">
      <c r="A9" t="s">
        <v>11</v>
      </c>
      <c r="B9">
        <f>$J$21</f>
        <v>72</v>
      </c>
      <c r="C9">
        <f>$J$21</f>
        <v>72</v>
      </c>
      <c r="D9">
        <f>$J$21</f>
        <v>72</v>
      </c>
      <c r="F9">
        <v>7</v>
      </c>
      <c r="G9">
        <v>1</v>
      </c>
      <c r="H9">
        <v>4</v>
      </c>
      <c r="I9">
        <v>5</v>
      </c>
      <c r="J9">
        <v>4</v>
      </c>
    </row>
    <row r="10" spans="1:14" x14ac:dyDescent="0.25">
      <c r="A10" t="s">
        <v>14</v>
      </c>
      <c r="B10" s="2">
        <v>1</v>
      </c>
      <c r="F10">
        <v>8</v>
      </c>
      <c r="G10">
        <v>17</v>
      </c>
      <c r="H10">
        <v>3</v>
      </c>
      <c r="I10">
        <v>15</v>
      </c>
      <c r="J10">
        <v>3</v>
      </c>
      <c r="K10" t="s">
        <v>53</v>
      </c>
      <c r="L10">
        <v>8</v>
      </c>
    </row>
    <row r="11" spans="1:14" x14ac:dyDescent="0.25">
      <c r="A11" t="s">
        <v>33</v>
      </c>
      <c r="B11">
        <v>30</v>
      </c>
      <c r="F11">
        <v>9</v>
      </c>
      <c r="G11">
        <v>11</v>
      </c>
      <c r="H11">
        <v>4</v>
      </c>
      <c r="I11">
        <v>11</v>
      </c>
      <c r="J11">
        <v>4</v>
      </c>
    </row>
    <row r="12" spans="1:14" x14ac:dyDescent="0.25">
      <c r="F12">
        <v>10</v>
      </c>
      <c r="G12">
        <v>12</v>
      </c>
      <c r="H12">
        <v>4</v>
      </c>
      <c r="I12">
        <v>14</v>
      </c>
      <c r="J12">
        <v>4</v>
      </c>
      <c r="K12" t="s">
        <v>53</v>
      </c>
    </row>
    <row r="13" spans="1:14" x14ac:dyDescent="0.25">
      <c r="A13" t="s">
        <v>16</v>
      </c>
      <c r="F13">
        <v>11</v>
      </c>
      <c r="G13">
        <v>8</v>
      </c>
      <c r="H13">
        <v>5</v>
      </c>
      <c r="I13">
        <v>4</v>
      </c>
      <c r="J13">
        <v>5</v>
      </c>
      <c r="K13" t="s">
        <v>53</v>
      </c>
    </row>
    <row r="14" spans="1:14" x14ac:dyDescent="0.25">
      <c r="A14" t="s">
        <v>17</v>
      </c>
      <c r="B14" s="9">
        <f>SUM(_xlfn.CHOOSECOLS(D2PlayerInfo,PlayerEntryCol))</f>
        <v>120</v>
      </c>
      <c r="F14">
        <v>12</v>
      </c>
      <c r="G14">
        <v>4</v>
      </c>
      <c r="H14">
        <v>4</v>
      </c>
      <c r="I14">
        <v>10</v>
      </c>
      <c r="J14">
        <v>4</v>
      </c>
    </row>
    <row r="15" spans="1:14" x14ac:dyDescent="0.25">
      <c r="A15" t="s">
        <v>18</v>
      </c>
      <c r="B15" t="s">
        <v>19</v>
      </c>
      <c r="F15">
        <v>13</v>
      </c>
      <c r="G15">
        <v>16</v>
      </c>
      <c r="H15">
        <v>3</v>
      </c>
      <c r="I15">
        <v>16</v>
      </c>
      <c r="J15">
        <v>3</v>
      </c>
      <c r="L15">
        <v>8</v>
      </c>
    </row>
    <row r="16" spans="1:14" x14ac:dyDescent="0.25">
      <c r="A16">
        <v>1</v>
      </c>
      <c r="B16" s="2">
        <v>0.33</v>
      </c>
      <c r="F16">
        <v>14</v>
      </c>
      <c r="G16">
        <v>10</v>
      </c>
      <c r="H16">
        <v>4</v>
      </c>
      <c r="I16">
        <v>12</v>
      </c>
      <c r="J16">
        <v>4</v>
      </c>
    </row>
    <row r="17" spans="1:12" x14ac:dyDescent="0.25">
      <c r="A17">
        <v>2</v>
      </c>
      <c r="B17" s="2">
        <v>0.18</v>
      </c>
      <c r="F17">
        <v>15</v>
      </c>
      <c r="G17">
        <v>14</v>
      </c>
      <c r="H17">
        <v>4</v>
      </c>
      <c r="I17">
        <v>6</v>
      </c>
      <c r="J17">
        <v>4</v>
      </c>
    </row>
    <row r="18" spans="1:12" x14ac:dyDescent="0.25">
      <c r="A18">
        <v>3</v>
      </c>
      <c r="B18" s="2">
        <v>0.09</v>
      </c>
      <c r="F18">
        <v>16</v>
      </c>
      <c r="G18">
        <v>2</v>
      </c>
      <c r="H18">
        <v>5</v>
      </c>
      <c r="I18">
        <v>2</v>
      </c>
      <c r="J18">
        <v>5</v>
      </c>
    </row>
    <row r="19" spans="1:12" x14ac:dyDescent="0.25">
      <c r="A19">
        <v>4</v>
      </c>
      <c r="B19" s="2">
        <v>0</v>
      </c>
      <c r="F19">
        <v>17</v>
      </c>
      <c r="G19">
        <v>18</v>
      </c>
      <c r="H19">
        <v>3</v>
      </c>
      <c r="I19">
        <v>18</v>
      </c>
      <c r="J19">
        <v>3</v>
      </c>
      <c r="K19" t="s">
        <v>53</v>
      </c>
      <c r="L19">
        <v>1</v>
      </c>
    </row>
    <row r="20" spans="1:12" x14ac:dyDescent="0.25">
      <c r="A20">
        <v>5</v>
      </c>
      <c r="B20" s="2">
        <v>0</v>
      </c>
      <c r="F20">
        <v>18</v>
      </c>
      <c r="G20">
        <v>6</v>
      </c>
      <c r="H20">
        <v>4</v>
      </c>
      <c r="I20">
        <v>8</v>
      </c>
      <c r="J20">
        <v>4</v>
      </c>
    </row>
    <row r="21" spans="1:12" x14ac:dyDescent="0.25">
      <c r="A21">
        <v>6</v>
      </c>
      <c r="B21" s="2">
        <v>0</v>
      </c>
      <c r="F21" t="s">
        <v>26</v>
      </c>
      <c r="G21" t="str">
        <f>IF(SUM(_xlfn.SEQUENCE(18,,1,1))=SUM(G3:G20),"Good","Bad")</f>
        <v>Good</v>
      </c>
      <c r="H21">
        <f>SUM(H3:H20)</f>
        <v>72</v>
      </c>
      <c r="I21" t="str">
        <f>IF(SUM(_xlfn.SEQUENCE(18,,1,1))=SUM(I3:I20),"Good","Bad")</f>
        <v>Good</v>
      </c>
      <c r="J21">
        <f>SUM(J3:J20)</f>
        <v>72</v>
      </c>
    </row>
    <row r="22" spans="1:12" x14ac:dyDescent="0.25">
      <c r="A22">
        <v>7</v>
      </c>
      <c r="B22" s="2">
        <v>0</v>
      </c>
    </row>
    <row r="23" spans="1:12" x14ac:dyDescent="0.25">
      <c r="A23">
        <v>8</v>
      </c>
      <c r="B23" s="2">
        <v>0</v>
      </c>
    </row>
    <row r="24" spans="1:12" x14ac:dyDescent="0.25">
      <c r="A24">
        <v>9</v>
      </c>
      <c r="B24" s="2">
        <v>0</v>
      </c>
    </row>
    <row r="25" spans="1:12" x14ac:dyDescent="0.25">
      <c r="A25">
        <v>10</v>
      </c>
      <c r="B25" s="2">
        <v>0</v>
      </c>
    </row>
    <row r="26" spans="1:12" x14ac:dyDescent="0.25">
      <c r="A26">
        <v>11</v>
      </c>
      <c r="B26" s="2">
        <v>0</v>
      </c>
    </row>
    <row r="27" spans="1:12" x14ac:dyDescent="0.25">
      <c r="A27">
        <v>12</v>
      </c>
      <c r="B27" s="2"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AE7DE-D656-45FA-9355-161E3086DEA3}">
  <dimension ref="A1:X31"/>
  <sheetViews>
    <sheetView workbookViewId="0">
      <selection activeCell="A5" sqref="A5"/>
    </sheetView>
  </sheetViews>
  <sheetFormatPr defaultRowHeight="15" x14ac:dyDescent="0.25"/>
  <cols>
    <col min="1" max="1" width="13.5703125" bestFit="1" customWidth="1"/>
  </cols>
  <sheetData>
    <row r="1" spans="1:24" ht="30" x14ac:dyDescent="0.25">
      <c r="A1" s="17" t="s">
        <v>55</v>
      </c>
      <c r="B1" cm="1">
        <f t="array" ref="B1:G1">_xlfn.LET(_xlpm.peoriaHoles,_xlfn._xlws.FILTER(D2HoleInfo,NOT(ISBLANK(_xlfn.CHOOSECOLS(D2HoleInfo,HolePeoriaHolesCol))),""),IF(TYPE(_xlpm.peoriaHoles)=64,TRANSPOSE(_xlfn.CHOOSECOLS(_xlpm.peoriaHoles,1)),""))</f>
        <v>3</v>
      </c>
      <c r="C1">
        <v>6</v>
      </c>
      <c r="D1">
        <v>8</v>
      </c>
      <c r="E1">
        <v>10</v>
      </c>
      <c r="F1">
        <v>11</v>
      </c>
      <c r="G1">
        <v>17</v>
      </c>
      <c r="U1" t="s">
        <v>69</v>
      </c>
    </row>
    <row r="2" spans="1:24" x14ac:dyDescent="0.25">
      <c r="A2" s="17" t="s">
        <v>59</v>
      </c>
      <c r="B2" cm="1">
        <f t="array" ref="B2:G2">_xlfn.LET(_xlpm.holeInfo,D2HoleInfo,_xlpm.peoriaHoles,_xlfn.ANCHORARRAY($B$1),_xlpm.holeCols,_xlfn.HSTACK(HoleNumCol,HoleParMCol,HoleParFCol),_xlpm.preHoleData,INDEX(_xlpm.holeInfo,TRANSPOSE(_xlpm.peoriaHoles),_xlpm.holeCols),TRANSPOSE(_xlfn.CHOOSECOLS(_xlpm.preHoleData,2)))</f>
        <v>4</v>
      </c>
      <c r="C2">
        <v>5</v>
      </c>
      <c r="D2">
        <v>3</v>
      </c>
      <c r="E2">
        <v>4</v>
      </c>
      <c r="F2">
        <v>5</v>
      </c>
      <c r="G2">
        <v>3</v>
      </c>
      <c r="U2" t="s">
        <v>0</v>
      </c>
      <c r="V2" t="s">
        <v>3</v>
      </c>
      <c r="W2" t="s">
        <v>50</v>
      </c>
      <c r="X2" t="s">
        <v>19</v>
      </c>
    </row>
    <row r="3" spans="1:24" x14ac:dyDescent="0.25">
      <c r="A3" s="17" t="s">
        <v>58</v>
      </c>
      <c r="B3" cm="1">
        <f t="array" ref="B3:G3">_xlfn.LET(_xlpm.holeInfo,D2HoleInfo,_xlpm.peoriaHoles,_xlfn.ANCHORARRAY($B$1),_xlpm.holeCols,_xlfn.HSTACK(HoleNumCol,HoleParMCol,HoleParFCol),_xlpm.preHoleData,INDEX(_xlpm.holeInfo,TRANSPOSE(_xlpm.peoriaHoles),_xlpm.holeCols),TRANSPOSE(_xlfn.CHOOSECOLS(_xlpm.preHoleData,3)))</f>
        <v>4</v>
      </c>
      <c r="C3">
        <v>5</v>
      </c>
      <c r="D3">
        <v>3</v>
      </c>
      <c r="E3">
        <v>4</v>
      </c>
      <c r="F3">
        <v>5</v>
      </c>
      <c r="G3">
        <v>3</v>
      </c>
      <c r="I3" t="s">
        <v>54</v>
      </c>
      <c r="N3" t="s">
        <v>22</v>
      </c>
      <c r="O3" t="s">
        <v>56</v>
      </c>
      <c r="P3" t="s">
        <v>57</v>
      </c>
      <c r="U3" cm="1">
        <f t="array" ref="U3:V6">_xlfn.LET(_xlpm.par3s,_xlfn.CHOOSECOLS(D2HoleInfo,1,7),_xlpm.winners,_xlfn.CHOOSECOLS(D2HoleInfo,7),_xlpm.holesWIthWInners,_xlfn._xlws.FILTER(_xlpm.par3s,_xlpm.winners&gt;0,""),_xlpm.holesWIthWInners)</f>
        <v>4</v>
      </c>
      <c r="V3">
        <v>8</v>
      </c>
      <c r="W3" t="str" cm="1">
        <f t="array" aca="1" ref="W3" ca="1">_xlfn.LET(_xlpm.playerCell,INDIRECT(ADDRESS(ROW(),COLUMN()-1)),IF(_xlpm.playerCell=0,"",_xlfn.CHOOSECOLS(_xlfn.CHOOSEROWS(D2PlayerInfo,MATCH(_xlpm.playerCell,_xlfn.CHOOSECOLS(D2PlayerInfo,PlayerNumCol),0)),PlayerNameCol)))</f>
        <v>Austin Shea</v>
      </c>
      <c r="X3" s="14" cm="1">
        <f t="array" aca="1" ref="X3" ca="1">_xlfn.LET(_xlpm.playerCell,INDIRECT(ADDRESS(ROW(),COLUMN()-2)),IF(_xlpm.playerCell=0,"",D2Kitty/COUNT($U$3:$U$99)*(100%-SUM(_xlfn.CHOOSECOLS(D2PlacePayouts,2)))))</f>
        <v>12</v>
      </c>
    </row>
    <row r="4" spans="1:24" x14ac:dyDescent="0.25">
      <c r="A4" t="str" cm="1">
        <f t="array" aca="1" ref="A4:P9" ca="1">_xlfn.LET(_xlpm.holeInfo,D2HoleInfo,_xlpm.playerInfo,D2PlayerInfo,_xlpm.peoriaHoles,_xlfn.ANCHORARRAY($B$1),_xlpm.scoreData,'2024 Day 2 Peoria Scores'!$A$1:$BA$999,_xlpm.scoreStart,7,
_xlpm.scoreList,_xlfn._xlws.FILTER(_xlpm.scoreData,NOT(ISERR(FIND("Gross",_xlfn.CHOOSECOLS(_xlpm.scoreData,1)))),""),
_xlpm.pData,_xlfn.CHOOSECOLS(_xlfn._xlws.SORT(_xlpm.playerInfo,PlayerNumCol),PlayerNameCol,PlayerNumCol,PlayerEntryCol,PlayerGenderCol),_xlpm.idedScores,_xlfn.HSTACK(_xlpm.pData,_xlpm.scoreList),
_xlpm.filtScores,IF(D2IncludeAll,_xlfn._xlws.FILTER(_xlpm.idedScores,NOT(ISBLANK(_xlfn.CHOOSECOLS(_xlpm.playerInfo,PlayerNumCol)))),_xlfn._xlws.FILTER(_xlpm.idedScores,_xlfn.CHOOSECOLS(_xlpm.playerInfo,PlayerEntryCol)&gt;0)),
_xlpm.allScores,INDEX(_xlpm.filtScores,_xlfn.SEQUENCE(ROWS(_xlpm.filtScores)),_xlfn.SEQUENCE(1,18)+(_xlpm.scoreStart-1)),_xlpm.grossScores,INDEX(_xlpm.filtScores,_xlfn.SEQUENCE(ROWS(_xlpm.filtScores)),_xlpm.peoriaHoles+(_xlpm.scoreStart-1)),
_xlpm.holeCols,_xlfn.HSTACK(HoleNumCol,HoleParMCol,HoleParFCol),_xlpm.preHoleData,INDEX(_xlpm.holeInfo,TRANSPOSE(_xlpm.peoriaHoles),_xlpm.holeCols),
_xlpm.mCol,_xlfn.CHOOSECOLS(_xlpm.preHoleData,2),_xlpm.fCol,_xlfn.CHOOSECOLS(_xlpm.preHoleData,3),_xlpm.holeData,_xlfn.HSTACK(_xlpm.preHoleData,_xlpm.mCol*2-IF(_xlpm.mCol=3,0,0),_xlpm.fCol*2-IF(_xlpm.fCol=3,0,0)),
_xlpm.players,_xlfn.CHOOSECOLS(_xlpm.filtScores,2,1,4),
_xlpm.playerPars,TRANSPOSE(_xlfn.CHOOSECOLS(_xlpm.holeData,2+(_xlfn.CHOOSECOLS(_xlpm.players,3)="F"))),_xlpm.playerMaxes,TRANSPOSE(_xlfn.CHOOSECOLS(_xlpm.holeData,4+(_xlfn.CHOOSECOLS(_xlpm.players,3)="F"))),
_xlpm.cappedScores,_xlfn.WRAPROWS(myMin(_xlfn.TOCOL(_xlpm.playerMaxes),_xlfn.TOCOL(_xlpm.grossScores))-_xlfn.TOCOL(_xlpm.playerPars),6),_xlpm.peorias,_xlfn.BYROW(_xlpm.cappedScores,_xlfn.LAMBDA(_xlpm.values,ROUND(SUM(_xlpm.values)*2.8,0))),
_xlpm.grossTotals,_xlfn.BYROW(_xlpm.allScores,_xlfn.LAMBDA(_xlpm.values,SUM(_xlpm.values))),
_xlpm.adjustedTotals,_xlpm.grossTotals-_xlpm.peorias,_xlpm.results,_xlfn.HSTACK(_xlfn.CHOOSECOLS(_xlpm.players,2),_xlpm.grossScores,_xlpm.cappedScores,_xlpm.peorias,_xlpm.grossTotals,_xlpm.adjustedTotals),_xlpm.finals,_xlfn._xlws.SORT(_xlpm.results,16,1),_xlpm.finals)</f>
        <v>Austin Shea</v>
      </c>
      <c r="B4">
        <f ca="1"/>
        <v>4</v>
      </c>
      <c r="C4">
        <f ca="1"/>
        <v>4</v>
      </c>
      <c r="D4">
        <f ca="1"/>
        <v>3</v>
      </c>
      <c r="E4">
        <f ca="1"/>
        <v>4</v>
      </c>
      <c r="F4">
        <f ca="1"/>
        <v>8</v>
      </c>
      <c r="G4">
        <f ca="1"/>
        <v>3</v>
      </c>
      <c r="H4">
        <f ca="1"/>
        <v>0</v>
      </c>
      <c r="I4">
        <f ca="1"/>
        <v>-1</v>
      </c>
      <c r="J4">
        <f ca="1"/>
        <v>0</v>
      </c>
      <c r="K4">
        <f ca="1"/>
        <v>0</v>
      </c>
      <c r="L4">
        <f ca="1"/>
        <v>3</v>
      </c>
      <c r="M4">
        <f ca="1"/>
        <v>0</v>
      </c>
      <c r="N4">
        <f ca="1"/>
        <v>6</v>
      </c>
      <c r="O4">
        <f ca="1"/>
        <v>73</v>
      </c>
      <c r="P4">
        <f ca="1"/>
        <v>67</v>
      </c>
      <c r="Q4" s="16">
        <f ca="1">IF(P4=0,"",_xlfn.RANK.EQ(P4,P:P,1))</f>
        <v>1</v>
      </c>
      <c r="R4" s="16" t="str">
        <f ca="1">IF(Q4="","",IF(COUNTIF(Q:Q,Q4)&gt;1,CONCATENATE("T",Q4),TEXT(Q4,"0")))</f>
        <v>1</v>
      </c>
      <c r="S4" s="14" cm="1">
        <f t="array" aca="1" ref="S4" ca="1">IF(Q4="","",IF(ISNA(VLOOKUP(Q4,D2PlacePayouts,1,FALSE)),"",AVERAGE(OFFSET(D2PlacePayouts,VLOOKUP(Q4,D2PlacePayouts,1,FALSE)-1,1,COUNTIF(Q:Q,Q4)))*D2Kitty))</f>
        <v>39.6</v>
      </c>
      <c r="U4">
        <v>8</v>
      </c>
      <c r="V4">
        <v>8</v>
      </c>
      <c r="W4" t="str" cm="1">
        <f t="array" aca="1" ref="W4" ca="1">_xlfn.LET(_xlpm.playerCell,INDIRECT(ADDRESS(ROW(),COLUMN()-1)),IF(_xlpm.playerCell=0,"",_xlfn.CHOOSECOLS(_xlfn.CHOOSEROWS(D2PlayerInfo,MATCH(_xlpm.playerCell,_xlfn.CHOOSECOLS(D2PlayerInfo,PlayerNumCol),0)),PlayerNameCol)))</f>
        <v>Austin Shea</v>
      </c>
      <c r="X4" s="14" cm="1">
        <f t="array" aca="1" ref="X4" ca="1">_xlfn.LET(_xlpm.playerCell,INDIRECT(ADDRESS(ROW(),COLUMN()-2)),IF(_xlpm.playerCell=0,"",D2Kitty/COUNT($U$3:$U$99)*(100%-SUM(_xlfn.CHOOSECOLS(D2PlacePayouts,2)))))</f>
        <v>12</v>
      </c>
    </row>
    <row r="5" spans="1:24" x14ac:dyDescent="0.25">
      <c r="A5" t="str">
        <f ca="1"/>
        <v>Mitch Leitner</v>
      </c>
      <c r="B5">
        <f ca="1"/>
        <v>4</v>
      </c>
      <c r="C5">
        <f ca="1"/>
        <v>5</v>
      </c>
      <c r="D5">
        <f ca="1"/>
        <v>4</v>
      </c>
      <c r="E5">
        <f ca="1"/>
        <v>4</v>
      </c>
      <c r="F5">
        <f ca="1"/>
        <v>5</v>
      </c>
      <c r="G5">
        <f ca="1"/>
        <v>3</v>
      </c>
      <c r="H5">
        <f ca="1"/>
        <v>0</v>
      </c>
      <c r="I5">
        <f ca="1"/>
        <v>0</v>
      </c>
      <c r="J5">
        <f ca="1"/>
        <v>1</v>
      </c>
      <c r="K5">
        <f ca="1"/>
        <v>0</v>
      </c>
      <c r="L5">
        <f ca="1"/>
        <v>0</v>
      </c>
      <c r="M5">
        <f ca="1"/>
        <v>0</v>
      </c>
      <c r="N5">
        <f ca="1"/>
        <v>3</v>
      </c>
      <c r="O5">
        <f ca="1"/>
        <v>80</v>
      </c>
      <c r="P5">
        <f ca="1"/>
        <v>77</v>
      </c>
      <c r="Q5" s="16">
        <f t="shared" ref="Q5:Q31" ca="1" si="0">IF(P5=0,"",_xlfn.RANK.EQ(P5,P:P,1))</f>
        <v>2</v>
      </c>
      <c r="R5" s="16" t="str">
        <f t="shared" ref="R5:R31" ca="1" si="1">IF(Q5="","",IF(COUNTIF(Q:Q,Q5)&gt;1,CONCATENATE("T",Q5),TEXT(Q5,"0")))</f>
        <v>2</v>
      </c>
      <c r="S5" s="14" cm="1">
        <f t="array" aca="1" ref="S5" ca="1">IF(Q5="","",IF(ISNA(VLOOKUP(Q5,D2PlacePayouts,1,FALSE)),"",AVERAGE(OFFSET(D2PlacePayouts,VLOOKUP(Q5,D2PlacePayouts,1,FALSE)-1,1,COUNTIF(Q:Q,Q5)))*D2Kitty))</f>
        <v>21.599999999999998</v>
      </c>
      <c r="U5">
        <v>13</v>
      </c>
      <c r="V5">
        <v>8</v>
      </c>
      <c r="W5" t="str" cm="1">
        <f t="array" aca="1" ref="W5" ca="1">_xlfn.LET(_xlpm.playerCell,INDIRECT(ADDRESS(ROW(),COLUMN()-1)),IF(_xlpm.playerCell=0,"",_xlfn.CHOOSECOLS(_xlfn.CHOOSEROWS(D2PlayerInfo,MATCH(_xlpm.playerCell,_xlfn.CHOOSECOLS(D2PlayerInfo,PlayerNumCol),0)),PlayerNameCol)))</f>
        <v>Austin Shea</v>
      </c>
      <c r="X5" s="14" cm="1">
        <f t="array" aca="1" ref="X5" ca="1">_xlfn.LET(_xlpm.playerCell,INDIRECT(ADDRESS(ROW(),COLUMN()-2)),IF(_xlpm.playerCell=0,"",D2Kitty/COUNT($U$3:$U$99)*(100%-SUM(_xlfn.CHOOSECOLS(D2PlacePayouts,2)))))</f>
        <v>12</v>
      </c>
    </row>
    <row r="6" spans="1:24" x14ac:dyDescent="0.25">
      <c r="A6" t="str">
        <f ca="1"/>
        <v>Marcus Fast</v>
      </c>
      <c r="B6">
        <f ca="1"/>
        <v>7</v>
      </c>
      <c r="C6">
        <f ca="1"/>
        <v>8</v>
      </c>
      <c r="D6">
        <f ca="1"/>
        <v>4</v>
      </c>
      <c r="E6">
        <f ca="1"/>
        <v>6</v>
      </c>
      <c r="F6">
        <f ca="1"/>
        <v>9</v>
      </c>
      <c r="G6">
        <f ca="1"/>
        <v>4</v>
      </c>
      <c r="H6">
        <f ca="1"/>
        <v>3</v>
      </c>
      <c r="I6">
        <f ca="1"/>
        <v>3</v>
      </c>
      <c r="J6">
        <f ca="1"/>
        <v>1</v>
      </c>
      <c r="K6">
        <f ca="1"/>
        <v>2</v>
      </c>
      <c r="L6">
        <f ca="1"/>
        <v>4</v>
      </c>
      <c r="M6">
        <f ca="1"/>
        <v>1</v>
      </c>
      <c r="N6">
        <f ca="1"/>
        <v>39</v>
      </c>
      <c r="O6">
        <f ca="1"/>
        <v>119</v>
      </c>
      <c r="P6">
        <f ca="1"/>
        <v>80</v>
      </c>
      <c r="Q6" s="16">
        <f t="shared" ca="1" si="0"/>
        <v>3</v>
      </c>
      <c r="R6" s="16" t="str">
        <f t="shared" ca="1" si="1"/>
        <v>3</v>
      </c>
      <c r="S6" s="14" cm="1">
        <f t="array" aca="1" ref="S6" ca="1">IF(Q6="","",IF(ISNA(VLOOKUP(Q6,D2PlacePayouts,1,FALSE)),"",AVERAGE(OFFSET(D2PlacePayouts,VLOOKUP(Q6,D2PlacePayouts,1,FALSE)-1,1,COUNTIF(Q:Q,Q6)))*D2Kitty))</f>
        <v>10.799999999999999</v>
      </c>
      <c r="U6">
        <v>17</v>
      </c>
      <c r="V6">
        <v>1</v>
      </c>
      <c r="W6" t="str" cm="1">
        <f t="array" aca="1" ref="W6" ca="1">_xlfn.LET(_xlpm.playerCell,INDIRECT(ADDRESS(ROW(),COLUMN()-1)),IF(_xlpm.playerCell=0,"",_xlfn.CHOOSECOLS(_xlfn.CHOOSEROWS(D2PlayerInfo,MATCH(_xlpm.playerCell,_xlfn.CHOOSECOLS(D2PlayerInfo,PlayerNumCol),0)),PlayerNameCol)))</f>
        <v>John Allen</v>
      </c>
      <c r="X6" s="14" cm="1">
        <f t="array" aca="1" ref="X6" ca="1">_xlfn.LET(_xlpm.playerCell,INDIRECT(ADDRESS(ROW(),COLUMN()-2)),IF(_xlpm.playerCell=0,"",D2Kitty/COUNT($U$3:$U$99)*(100%-SUM(_xlfn.CHOOSECOLS(D2PlacePayouts,2)))))</f>
        <v>12</v>
      </c>
    </row>
    <row r="7" spans="1:24" x14ac:dyDescent="0.25">
      <c r="A7" t="str">
        <f ca="1"/>
        <v>Kelly Banta</v>
      </c>
      <c r="B7">
        <f ca="1"/>
        <v>6</v>
      </c>
      <c r="C7">
        <f ca="1"/>
        <v>8</v>
      </c>
      <c r="D7">
        <f ca="1"/>
        <v>6</v>
      </c>
      <c r="E7">
        <f ca="1"/>
        <v>7</v>
      </c>
      <c r="F7">
        <f ca="1"/>
        <v>8</v>
      </c>
      <c r="G7">
        <f ca="1"/>
        <v>4</v>
      </c>
      <c r="H7">
        <f ca="1"/>
        <v>2</v>
      </c>
      <c r="I7">
        <f ca="1"/>
        <v>3</v>
      </c>
      <c r="J7">
        <f ca="1"/>
        <v>3</v>
      </c>
      <c r="K7">
        <f ca="1"/>
        <v>3</v>
      </c>
      <c r="L7">
        <f ca="1"/>
        <v>3</v>
      </c>
      <c r="M7">
        <f ca="1"/>
        <v>1</v>
      </c>
      <c r="N7">
        <f ca="1"/>
        <v>42</v>
      </c>
      <c r="O7">
        <f ca="1"/>
        <v>125</v>
      </c>
      <c r="P7">
        <f ca="1"/>
        <v>83</v>
      </c>
      <c r="Q7" s="16">
        <f t="shared" ca="1" si="0"/>
        <v>4</v>
      </c>
      <c r="R7" s="16" t="str">
        <f t="shared" ca="1" si="1"/>
        <v>4</v>
      </c>
      <c r="S7" s="14" cm="1">
        <f t="array" aca="1" ref="S7" ca="1">IF(Q7="","",IF(ISNA(VLOOKUP(Q7,D2PlacePayouts,1,FALSE)),"",AVERAGE(OFFSET(D2PlacePayouts,VLOOKUP(Q7,D2PlacePayouts,1,FALSE)-1,1,COUNTIF(Q:Q,Q7)))*D2Kitty))</f>
        <v>0</v>
      </c>
      <c r="W7" t="str" cm="1">
        <f t="array" aca="1" ref="W7" ca="1">_xlfn.LET(_xlpm.playerCell,INDIRECT(ADDRESS(ROW(),COLUMN()-1)),IF(_xlpm.playerCell=0,"",_xlfn.CHOOSECOLS(_xlfn.CHOOSEROWS(D2PlayerInfo,MATCH(_xlpm.playerCell,_xlfn.CHOOSECOLS(D2PlayerInfo,PlayerNumCol),0)),PlayerNameCol)))</f>
        <v/>
      </c>
      <c r="X7" s="14" t="str" cm="1">
        <f t="array" aca="1" ref="X7" ca="1">_xlfn.LET(_xlpm.playerCell,INDIRECT(ADDRESS(ROW(),COLUMN()-2)),IF(_xlpm.playerCell=0,"",D2Kitty/COUNT($U$3:$U$99)*(100%-SUM(_xlfn.CHOOSECOLS(D2PlacePayouts,2)))))</f>
        <v/>
      </c>
    </row>
    <row r="8" spans="1:24" x14ac:dyDescent="0.25">
      <c r="A8" t="str">
        <f ca="1"/>
        <v>Curt Balcerzak</v>
      </c>
      <c r="B8">
        <f ca="1"/>
        <v>4</v>
      </c>
      <c r="C8">
        <f ca="1"/>
        <v>5</v>
      </c>
      <c r="D8">
        <f ca="1"/>
        <v>4</v>
      </c>
      <c r="E8">
        <f ca="1"/>
        <v>4</v>
      </c>
      <c r="F8">
        <f ca="1"/>
        <v>5</v>
      </c>
      <c r="G8">
        <f ca="1"/>
        <v>3</v>
      </c>
      <c r="H8">
        <f ca="1"/>
        <v>0</v>
      </c>
      <c r="I8">
        <f ca="1"/>
        <v>0</v>
      </c>
      <c r="J8">
        <f ca="1"/>
        <v>1</v>
      </c>
      <c r="K8">
        <f ca="1"/>
        <v>0</v>
      </c>
      <c r="L8">
        <f ca="1"/>
        <v>0</v>
      </c>
      <c r="M8">
        <f ca="1"/>
        <v>0</v>
      </c>
      <c r="N8">
        <f ca="1"/>
        <v>3</v>
      </c>
      <c r="O8">
        <f ca="1"/>
        <v>87</v>
      </c>
      <c r="P8">
        <f ca="1"/>
        <v>84</v>
      </c>
      <c r="Q8" s="16">
        <f t="shared" ca="1" si="0"/>
        <v>5</v>
      </c>
      <c r="R8" s="16" t="str">
        <f t="shared" ca="1" si="1"/>
        <v>5</v>
      </c>
      <c r="S8" s="14" cm="1">
        <f t="array" aca="1" ref="S8" ca="1">IF(Q8="","",IF(ISNA(VLOOKUP(Q8,D2PlacePayouts,1,FALSE)),"",AVERAGE(OFFSET(D2PlacePayouts,VLOOKUP(Q8,D2PlacePayouts,1,FALSE)-1,1,COUNTIF(Q:Q,Q8)))*D2Kitty))</f>
        <v>0</v>
      </c>
    </row>
    <row r="9" spans="1:24" x14ac:dyDescent="0.25">
      <c r="A9" t="str">
        <f ca="1"/>
        <v>John Allen</v>
      </c>
      <c r="B9">
        <f ca="1"/>
        <v>5</v>
      </c>
      <c r="C9">
        <f ca="1"/>
        <v>10</v>
      </c>
      <c r="D9">
        <f ca="1"/>
        <v>4</v>
      </c>
      <c r="E9">
        <f ca="1"/>
        <v>4</v>
      </c>
      <c r="F9">
        <f ca="1"/>
        <v>6</v>
      </c>
      <c r="G9">
        <f ca="1"/>
        <v>3</v>
      </c>
      <c r="H9">
        <f ca="1"/>
        <v>1</v>
      </c>
      <c r="I9">
        <f ca="1"/>
        <v>5</v>
      </c>
      <c r="J9">
        <f ca="1"/>
        <v>1</v>
      </c>
      <c r="K9">
        <f ca="1"/>
        <v>0</v>
      </c>
      <c r="L9">
        <f ca="1"/>
        <v>1</v>
      </c>
      <c r="M9">
        <f ca="1"/>
        <v>0</v>
      </c>
      <c r="N9">
        <f ca="1"/>
        <v>22</v>
      </c>
      <c r="O9">
        <f ca="1"/>
        <v>110</v>
      </c>
      <c r="P9">
        <f ca="1"/>
        <v>88</v>
      </c>
      <c r="Q9" s="16">
        <f t="shared" ca="1" si="0"/>
        <v>6</v>
      </c>
      <c r="R9" s="16" t="str">
        <f t="shared" ca="1" si="1"/>
        <v>6</v>
      </c>
      <c r="S9" s="14" cm="1">
        <f t="array" aca="1" ref="S9" ca="1">IF(Q9="","",IF(ISNA(VLOOKUP(Q9,D2PlacePayouts,1,FALSE)),"",AVERAGE(OFFSET(D2PlacePayouts,VLOOKUP(Q9,D2PlacePayouts,1,FALSE)-1,1,COUNTIF(Q:Q,Q9)))*D2Kitty))</f>
        <v>0</v>
      </c>
    </row>
    <row r="10" spans="1:24" x14ac:dyDescent="0.25">
      <c r="Q10" s="16" t="str">
        <f t="shared" si="0"/>
        <v/>
      </c>
      <c r="R10" s="16" t="str">
        <f t="shared" si="1"/>
        <v/>
      </c>
      <c r="S10" s="14" t="str" cm="1">
        <f t="array" aca="1" ref="S10" ca="1">IF(Q10="","",IF(ISNA(VLOOKUP(Q10,D2PlacePayouts,1,FALSE)),"",AVERAGE(OFFSET(D2PlacePayouts,VLOOKUP(Q10,D2PlacePayouts,1,FALSE)-1,1,COUNTIF(Q:Q,Q10)))*D2Kitty))</f>
        <v/>
      </c>
    </row>
    <row r="11" spans="1:24" x14ac:dyDescent="0.25">
      <c r="Q11" s="16" t="str">
        <f t="shared" si="0"/>
        <v/>
      </c>
      <c r="R11" s="16" t="str">
        <f t="shared" si="1"/>
        <v/>
      </c>
      <c r="S11" s="14" t="str" cm="1">
        <f t="array" aca="1" ref="S11" ca="1">IF(Q11="","",IF(ISNA(VLOOKUP(Q11,D2PlacePayouts,1,FALSE)),"",AVERAGE(OFFSET(D2PlacePayouts,VLOOKUP(Q11,D2PlacePayouts,1,FALSE)-1,1,COUNTIF(Q:Q,Q11)))*D2Kitty))</f>
        <v/>
      </c>
    </row>
    <row r="12" spans="1:24" x14ac:dyDescent="0.25">
      <c r="Q12" s="16" t="str">
        <f t="shared" si="0"/>
        <v/>
      </c>
      <c r="R12" s="16" t="str">
        <f t="shared" si="1"/>
        <v/>
      </c>
      <c r="S12" s="14" t="str" cm="1">
        <f t="array" aca="1" ref="S12" ca="1">IF(Q12="","",IF(ISNA(VLOOKUP(Q12,D2PlacePayouts,1,FALSE)),"",AVERAGE(OFFSET(D2PlacePayouts,VLOOKUP(Q12,D2PlacePayouts,1,FALSE)-1,1,COUNTIF(Q:Q,Q12)))*D2Kitty))</f>
        <v/>
      </c>
    </row>
    <row r="13" spans="1:24" x14ac:dyDescent="0.25">
      <c r="Q13" s="16" t="str">
        <f t="shared" si="0"/>
        <v/>
      </c>
      <c r="R13" s="16" t="str">
        <f t="shared" si="1"/>
        <v/>
      </c>
      <c r="S13" s="14" t="str" cm="1">
        <f t="array" aca="1" ref="S13" ca="1">IF(Q13="","",IF(ISNA(VLOOKUP(Q13,D2PlacePayouts,1,FALSE)),"",AVERAGE(OFFSET(D2PlacePayouts,VLOOKUP(Q13,D2PlacePayouts,1,FALSE)-1,1,COUNTIF(Q:Q,Q13)))*D2Kitty))</f>
        <v/>
      </c>
    </row>
    <row r="14" spans="1:24" x14ac:dyDescent="0.25">
      <c r="Q14" s="16" t="str">
        <f t="shared" si="0"/>
        <v/>
      </c>
      <c r="R14" s="16" t="str">
        <f t="shared" si="1"/>
        <v/>
      </c>
      <c r="S14" s="14" t="str" cm="1">
        <f t="array" aca="1" ref="S14" ca="1">IF(Q14="","",IF(ISNA(VLOOKUP(Q14,D2PlacePayouts,1,FALSE)),"",AVERAGE(OFFSET(D2PlacePayouts,VLOOKUP(Q14,D2PlacePayouts,1,FALSE)-1,1,COUNTIF(Q:Q,Q14)))*D2Kitty))</f>
        <v/>
      </c>
    </row>
    <row r="15" spans="1:24" x14ac:dyDescent="0.25">
      <c r="Q15" s="16" t="str">
        <f t="shared" si="0"/>
        <v/>
      </c>
      <c r="R15" s="16" t="str">
        <f t="shared" si="1"/>
        <v/>
      </c>
      <c r="S15" s="14" t="str" cm="1">
        <f t="array" aca="1" ref="S15" ca="1">IF(Q15="","",IF(ISNA(VLOOKUP(Q15,D2PlacePayouts,1,FALSE)),"",AVERAGE(OFFSET(D2PlacePayouts,VLOOKUP(Q15,D2PlacePayouts,1,FALSE)-1,1,COUNTIF(Q:Q,Q15)))*D2Kitty))</f>
        <v/>
      </c>
    </row>
    <row r="16" spans="1:24" x14ac:dyDescent="0.25">
      <c r="Q16" s="16" t="str">
        <f t="shared" si="0"/>
        <v/>
      </c>
      <c r="R16" s="16" t="str">
        <f t="shared" si="1"/>
        <v/>
      </c>
      <c r="S16" s="14" t="str" cm="1">
        <f t="array" aca="1" ref="S16" ca="1">IF(Q16="","",IF(ISNA(VLOOKUP(Q16,PlacePayouts,1,FALSE)),"",AVERAGE(OFFSET(D2PlacePayouts,VLOOKUP(Q16,D2PlacePayouts,1,FALSE)-1,1,COUNTIF(Q:Q,Q16)))*D2Kitty))</f>
        <v/>
      </c>
    </row>
    <row r="17" spans="17:19" x14ac:dyDescent="0.25">
      <c r="Q17" s="16" t="str">
        <f t="shared" si="0"/>
        <v/>
      </c>
      <c r="R17" s="16" t="str">
        <f t="shared" si="1"/>
        <v/>
      </c>
      <c r="S17" s="14" t="str" cm="1">
        <f t="array" aca="1" ref="S17" ca="1">IF(Q17="","",IF(ISNA(VLOOKUP(Q17,PlacePayouts,1,FALSE)),"",AVERAGE(OFFSET(D2PlacePayouts,VLOOKUP(Q17,D2PlacePayouts,1,FALSE)-1,1,COUNTIF(Q:Q,Q17)))*D2Kitty))</f>
        <v/>
      </c>
    </row>
    <row r="18" spans="17:19" x14ac:dyDescent="0.25">
      <c r="Q18" s="16" t="str">
        <f t="shared" si="0"/>
        <v/>
      </c>
      <c r="R18" s="16" t="str">
        <f t="shared" si="1"/>
        <v/>
      </c>
      <c r="S18" s="14" t="str" cm="1">
        <f t="array" aca="1" ref="S18" ca="1">IF(Q18="","",IF(ISNA(VLOOKUP(Q18,PlacePayouts,1,FALSE)),"",AVERAGE(OFFSET(D2PlacePayouts,VLOOKUP(Q18,D2PlacePayouts,1,FALSE)-1,1,COUNTIF(Q:Q,Q18)))*D2Kitty))</f>
        <v/>
      </c>
    </row>
    <row r="19" spans="17:19" x14ac:dyDescent="0.25">
      <c r="Q19" s="16" t="str">
        <f t="shared" si="0"/>
        <v/>
      </c>
      <c r="R19" s="16" t="str">
        <f t="shared" si="1"/>
        <v/>
      </c>
      <c r="S19" s="14" t="str" cm="1">
        <f t="array" aca="1" ref="S19" ca="1">IF(Q19="","",IF(ISNA(VLOOKUP(Q19,PlacePayouts,1,FALSE)),"",AVERAGE(OFFSET(D2PlacePayouts,VLOOKUP(Q19,D2PlacePayouts,1,FALSE)-1,1,COUNTIF(Q:Q,Q19)))*D2Kitty))</f>
        <v/>
      </c>
    </row>
    <row r="20" spans="17:19" x14ac:dyDescent="0.25">
      <c r="Q20" s="16" t="str">
        <f t="shared" si="0"/>
        <v/>
      </c>
      <c r="R20" s="16" t="str">
        <f t="shared" si="1"/>
        <v/>
      </c>
      <c r="S20" s="14" t="str" cm="1">
        <f t="array" aca="1" ref="S20" ca="1">IF(Q20="","",IF(ISNA(VLOOKUP(Q20,PlacePayouts,1,FALSE)),"",AVERAGE(OFFSET(D2PlacePayouts,VLOOKUP(Q20,D2PlacePayouts,1,FALSE)-1,1,COUNTIF(Q:Q,Q20)))*D2Kitty))</f>
        <v/>
      </c>
    </row>
    <row r="21" spans="17:19" x14ac:dyDescent="0.25">
      <c r="Q21" s="16" t="str">
        <f t="shared" si="0"/>
        <v/>
      </c>
      <c r="R21" s="16" t="str">
        <f t="shared" si="1"/>
        <v/>
      </c>
      <c r="S21" s="14" t="str" cm="1">
        <f t="array" aca="1" ref="S21" ca="1">IF(Q21="","",IF(ISNA(VLOOKUP(Q21,PlacePayouts,1,FALSE)),"",AVERAGE(OFFSET(D2PlacePayouts,VLOOKUP(Q21,D2PlacePayouts,1,FALSE)-1,1,COUNTIF(Q:Q,Q21)))*D2Kitty))</f>
        <v/>
      </c>
    </row>
    <row r="22" spans="17:19" x14ac:dyDescent="0.25">
      <c r="Q22" s="16" t="str">
        <f t="shared" si="0"/>
        <v/>
      </c>
      <c r="R22" s="16" t="str">
        <f t="shared" si="1"/>
        <v/>
      </c>
      <c r="S22" s="14" t="str" cm="1">
        <f t="array" aca="1" ref="S22" ca="1">IF(Q22="","",IF(ISNA(VLOOKUP(Q22,PlacePayouts,1,FALSE)),"",AVERAGE(OFFSET(D2PlacePayouts,VLOOKUP(Q22,D2PlacePayouts,1,FALSE)-1,1,COUNTIF(Q:Q,Q22)))*D2Kitty))</f>
        <v/>
      </c>
    </row>
    <row r="23" spans="17:19" x14ac:dyDescent="0.25">
      <c r="Q23" s="16" t="str">
        <f t="shared" si="0"/>
        <v/>
      </c>
      <c r="R23" s="16" t="str">
        <f t="shared" si="1"/>
        <v/>
      </c>
      <c r="S23" s="14" t="str" cm="1">
        <f t="array" aca="1" ref="S23" ca="1">IF(Q23="","",IF(ISNA(VLOOKUP(Q23,PlacePayouts,1,FALSE)),"",AVERAGE(OFFSET(D2PlacePayouts,VLOOKUP(Q23,D2PlacePayouts,1,FALSE)-1,1,COUNTIF(Q:Q,Q23)))*D2Kitty))</f>
        <v/>
      </c>
    </row>
    <row r="24" spans="17:19" x14ac:dyDescent="0.25">
      <c r="Q24" s="16" t="str">
        <f t="shared" si="0"/>
        <v/>
      </c>
      <c r="R24" s="16" t="str">
        <f t="shared" si="1"/>
        <v/>
      </c>
      <c r="S24" s="14" t="str" cm="1">
        <f t="array" aca="1" ref="S24" ca="1">IF(Q24="","",IF(ISNA(VLOOKUP(Q24,PlacePayouts,1,FALSE)),"",AVERAGE(OFFSET(D2PlacePayouts,VLOOKUP(Q24,D2PlacePayouts,1,FALSE)-1,1,COUNTIF(Q:Q,Q24)))*D2Kitty))</f>
        <v/>
      </c>
    </row>
    <row r="25" spans="17:19" x14ac:dyDescent="0.25">
      <c r="Q25" s="16" t="str">
        <f t="shared" si="0"/>
        <v/>
      </c>
      <c r="R25" s="16" t="str">
        <f t="shared" si="1"/>
        <v/>
      </c>
      <c r="S25" s="14" t="str" cm="1">
        <f t="array" aca="1" ref="S25" ca="1">IF(Q25="","",IF(ISNA(VLOOKUP(Q25,PlacePayouts,1,FALSE)),"",AVERAGE(OFFSET(D2PlacePayouts,VLOOKUP(Q25,D2PlacePayouts,1,FALSE)-1,1,COUNTIF(Q:Q,Q25)))*D2Kitty))</f>
        <v/>
      </c>
    </row>
    <row r="26" spans="17:19" x14ac:dyDescent="0.25">
      <c r="Q26" s="16" t="str">
        <f t="shared" si="0"/>
        <v/>
      </c>
      <c r="R26" s="16" t="str">
        <f t="shared" si="1"/>
        <v/>
      </c>
      <c r="S26" s="14" t="str" cm="1">
        <f t="array" aca="1" ref="S26" ca="1">IF(Q26="","",IF(ISNA(VLOOKUP(Q26,PlacePayouts,1,FALSE)),"",AVERAGE(OFFSET(D2PlacePayouts,VLOOKUP(Q26,D2PlacePayouts,1,FALSE)-1,1,COUNTIF(Q:Q,Q26)))*D2Kitty))</f>
        <v/>
      </c>
    </row>
    <row r="27" spans="17:19" x14ac:dyDescent="0.25">
      <c r="Q27" s="16" t="str">
        <f t="shared" si="0"/>
        <v/>
      </c>
      <c r="R27" s="16" t="str">
        <f t="shared" si="1"/>
        <v/>
      </c>
      <c r="S27" s="14" t="str" cm="1">
        <f t="array" aca="1" ref="S27" ca="1">IF(Q27="","",IF(ISNA(VLOOKUP(Q27,PlacePayouts,1,FALSE)),"",AVERAGE(OFFSET(D2PlacePayouts,VLOOKUP(Q27,D2PlacePayouts,1,FALSE)-1,1,COUNTIF(Q:Q,Q27)))*D2Kitty))</f>
        <v/>
      </c>
    </row>
    <row r="28" spans="17:19" x14ac:dyDescent="0.25">
      <c r="Q28" s="16" t="str">
        <f t="shared" si="0"/>
        <v/>
      </c>
      <c r="R28" s="16" t="str">
        <f t="shared" si="1"/>
        <v/>
      </c>
      <c r="S28" s="14" t="str" cm="1">
        <f t="array" aca="1" ref="S28" ca="1">IF(Q28="","",IF(ISNA(VLOOKUP(Q28,PlacePayouts,1,FALSE)),"",AVERAGE(OFFSET(D2PlacePayouts,VLOOKUP(Q28,D2PlacePayouts,1,FALSE)-1,1,COUNTIF(Q:Q,Q28)))*D2Kitty))</f>
        <v/>
      </c>
    </row>
    <row r="29" spans="17:19" x14ac:dyDescent="0.25">
      <c r="Q29" s="16" t="str">
        <f t="shared" si="0"/>
        <v/>
      </c>
      <c r="R29" s="16" t="str">
        <f t="shared" si="1"/>
        <v/>
      </c>
      <c r="S29" s="14" t="str" cm="1">
        <f t="array" aca="1" ref="S29" ca="1">IF(Q29="","",IF(ISNA(VLOOKUP(Q29,PlacePayouts,1,FALSE)),"",AVERAGE(OFFSET(D2PlacePayouts,VLOOKUP(Q29,D2PlacePayouts,1,FALSE)-1,1,COUNTIF(Q:Q,Q29)))*D2Kitty))</f>
        <v/>
      </c>
    </row>
    <row r="30" spans="17:19" x14ac:dyDescent="0.25">
      <c r="Q30" s="16" t="str">
        <f t="shared" si="0"/>
        <v/>
      </c>
      <c r="R30" s="16" t="str">
        <f t="shared" si="1"/>
        <v/>
      </c>
      <c r="S30" s="14" t="str" cm="1">
        <f t="array" aca="1" ref="S30" ca="1">IF(Q30="","",IF(ISNA(VLOOKUP(Q30,PlacePayouts,1,FALSE)),"",AVERAGE(OFFSET(D2PlacePayouts,VLOOKUP(Q30,D2PlacePayouts,1,FALSE)-1,1,COUNTIF(Q:Q,Q30)))*D2Kitty))</f>
        <v/>
      </c>
    </row>
    <row r="31" spans="17:19" x14ac:dyDescent="0.25">
      <c r="Q31" s="16" t="str">
        <f t="shared" si="0"/>
        <v/>
      </c>
      <c r="R31" s="16" t="str">
        <f t="shared" si="1"/>
        <v/>
      </c>
      <c r="S31" s="14" t="str" cm="1">
        <f t="array" aca="1" ref="S31" ca="1">IF(Q31="","",IF(ISNA(VLOOKUP(Q31,PlacePayouts,1,FALSE)),"",AVERAGE(OFFSET(D2PlacePayouts,VLOOKUP(Q31,D2PlacePayouts,1,FALSE)-1,1,COUNTIF(Q:Q,Q31)))*D2Kitty))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2024 Day 2 Peoria Scores</vt:lpstr>
      <vt:lpstr>Day 2 Players</vt:lpstr>
      <vt:lpstr>Day 2 Course &amp; Tourney</vt:lpstr>
      <vt:lpstr>Day 2 Results</vt:lpstr>
      <vt:lpstr>D2BlockHeight</vt:lpstr>
      <vt:lpstr>D2BlockStart</vt:lpstr>
      <vt:lpstr>D2HandicapAllowance</vt:lpstr>
      <vt:lpstr>D2HoleInfo</vt:lpstr>
      <vt:lpstr>D2IncludeAll</vt:lpstr>
      <vt:lpstr>D2MaxHandicap</vt:lpstr>
      <vt:lpstr>D2MensTees</vt:lpstr>
      <vt:lpstr>D2PlacePayouts</vt:lpstr>
      <vt:lpstr>D2PlayerInfo</vt:lpstr>
      <vt:lpstr>D2WomensTees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John Allen</cp:lastModifiedBy>
  <cp:lastPrinted>2024-08-16T04:10:57Z</cp:lastPrinted>
  <dcterms:created xsi:type="dcterms:W3CDTF">2020-11-08T06:36:47Z</dcterms:created>
  <dcterms:modified xsi:type="dcterms:W3CDTF">2024-08-28T05:05:12Z</dcterms:modified>
</cp:coreProperties>
</file>