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"/>
    </mc:Choice>
  </mc:AlternateContent>
  <xr:revisionPtr revIDLastSave="0" documentId="13_ncr:1_{A6AB96F5-D164-4520-B571-51AE621AE08F}" xr6:coauthVersionLast="47" xr6:coauthVersionMax="47" xr10:uidLastSave="{00000000-0000-0000-0000-000000000000}"/>
  <bookViews>
    <workbookView xWindow="-120" yWindow="-120" windowWidth="29040" windowHeight="15720" xr2:uid="{154BBAC1-B773-4CBF-97A2-0D3C1BE39B36}"/>
  </bookViews>
  <sheets>
    <sheet name="Foursome 1 Scoresheet" sheetId="6" r:id="rId1"/>
    <sheet name="Foursome 2 Scoresheet" sheetId="5" r:id="rId2"/>
    <sheet name="Players" sheetId="2" r:id="rId3"/>
    <sheet name="Course &amp; Tourney" sheetId="3" r:id="rId4"/>
  </sheets>
  <definedNames>
    <definedName name="Back9Payouts">'Course &amp; Tourney'!$A$41:$B$50</definedName>
    <definedName name="EntryFees">Players!$G$2:$G$9</definedName>
    <definedName name="Front9Payouts">'Course &amp; Tourney'!$A$28:$B$37</definedName>
    <definedName name="HandicapAllowance">'Course &amp; Tourney'!$B$10</definedName>
    <definedName name="HoleHandicapF">'Course &amp; Tourney'!$K$3:$K$20</definedName>
    <definedName name="HoleHandicapM">'Course &amp; Tourney'!$I$3:$I$20</definedName>
    <definedName name="HoleInfo">'Course &amp; Tourney'!$H$3:$H$20</definedName>
    <definedName name="HoleParF">'Course &amp; Tourney'!$L$3:$L$20</definedName>
    <definedName name="HoleParM">'Course &amp; Tourney'!$J$3:$J$20</definedName>
    <definedName name="Kitty">'Course &amp; Tourney'!$B$13</definedName>
    <definedName name="MaxIndex">'Course &amp; Tourney'!$B$11</definedName>
    <definedName name="MensTees">'Course &amp; Tourney'!$B$2:$E$5</definedName>
    <definedName name="MTees">'Course &amp; Tourney'!$B$2:$E$2</definedName>
    <definedName name="PlacePayouts">'Course &amp; Tourney'!$A$15:$B$24</definedName>
    <definedName name="PlayerGender">Players!$E$2:$E$9</definedName>
    <definedName name="PlayerHandicaps">Players!$B$2:$B$9</definedName>
    <definedName name="PlayerInfo">Players!$A$2:$F$9</definedName>
    <definedName name="PlayerNames">Players!$A$2:$A$9</definedName>
    <definedName name="PlayerPlayerNo">Players!$D$2:$D$9</definedName>
    <definedName name="PlayerTeamNo">Players!$C$2:$C$9</definedName>
    <definedName name="PlayerTees">Players!$F$2:$F$9</definedName>
    <definedName name="_xlnm.Print_Area" localSheetId="1">'Foursome 2 Scoresheet'!$A$1:$W$30</definedName>
    <definedName name="WomensTees">'Course &amp; Tourney'!$B$6:$E$9</definedName>
    <definedName name="WTees">'Course &amp; Tourney'!$B$6:$E$6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5" l="1" a="1"/>
  <c r="B1" i="5" s="1"/>
  <c r="B1" i="6" a="1"/>
  <c r="B1" i="6" s="1"/>
  <c r="A22" i="5" l="1"/>
  <c r="W19" i="6"/>
  <c r="W17" i="6"/>
  <c r="W15" i="6"/>
  <c r="W13" i="6"/>
  <c r="U8" i="6" a="1"/>
  <c r="U8" i="6" s="1"/>
  <c r="T8" i="6" a="1"/>
  <c r="T8" i="6" s="1"/>
  <c r="S8" i="6" a="1"/>
  <c r="S8" i="6" s="1"/>
  <c r="R8" i="6" a="1"/>
  <c r="R8" i="6" s="1"/>
  <c r="Q8" i="6" a="1"/>
  <c r="Q8" i="6" s="1"/>
  <c r="P8" i="6" a="1"/>
  <c r="P8" i="6" s="1"/>
  <c r="N8" i="6" a="1"/>
  <c r="N8" i="6" s="1"/>
  <c r="M8" i="6" a="1"/>
  <c r="M8" i="6" s="1"/>
  <c r="L8" i="6" a="1"/>
  <c r="L8" i="6" s="1"/>
  <c r="K8" i="6" a="1"/>
  <c r="K8" i="6" s="1"/>
  <c r="J8" i="6" a="1"/>
  <c r="J8" i="6" s="1"/>
  <c r="I8" i="6" a="1"/>
  <c r="I8" i="6" s="1"/>
  <c r="G8" i="6" a="1"/>
  <c r="G8" i="6" s="1"/>
  <c r="F8" i="6" a="1"/>
  <c r="F8" i="6" s="1"/>
  <c r="E8" i="6" a="1"/>
  <c r="E8" i="6" s="1"/>
  <c r="D8" i="6" a="1"/>
  <c r="D8" i="6" s="1"/>
  <c r="C8" i="6" a="1"/>
  <c r="C8" i="6" s="1"/>
  <c r="B8" i="6" a="1"/>
  <c r="B8" i="6" s="1"/>
  <c r="W19" i="5"/>
  <c r="W17" i="5"/>
  <c r="W15" i="5"/>
  <c r="W13" i="5"/>
  <c r="U8" i="5" a="1"/>
  <c r="U8" i="5" s="1"/>
  <c r="T8" i="5" a="1"/>
  <c r="T8" i="5" s="1"/>
  <c r="S8" i="5" a="1"/>
  <c r="S8" i="5" s="1"/>
  <c r="R8" i="5" a="1"/>
  <c r="R8" i="5" s="1"/>
  <c r="Q8" i="5" a="1"/>
  <c r="Q8" i="5" s="1"/>
  <c r="P8" i="5" a="1"/>
  <c r="P8" i="5" s="1"/>
  <c r="N8" i="5" a="1"/>
  <c r="N8" i="5" s="1"/>
  <c r="M8" i="5" a="1"/>
  <c r="M8" i="5" s="1"/>
  <c r="L8" i="5" a="1"/>
  <c r="L8" i="5" s="1"/>
  <c r="K8" i="5" a="1"/>
  <c r="K8" i="5" s="1"/>
  <c r="J8" i="5" a="1"/>
  <c r="J8" i="5" s="1"/>
  <c r="I8" i="5" a="1"/>
  <c r="I8" i="5" s="1"/>
  <c r="G8" i="5" a="1"/>
  <c r="G8" i="5" s="1"/>
  <c r="F8" i="5" a="1"/>
  <c r="F8" i="5" s="1"/>
  <c r="E8" i="5" a="1"/>
  <c r="E8" i="5" s="1"/>
  <c r="D8" i="5" a="1"/>
  <c r="D8" i="5" s="1"/>
  <c r="C8" i="5" a="1"/>
  <c r="C8" i="5" s="1"/>
  <c r="B8" i="5" a="1"/>
  <c r="B8" i="5" s="1"/>
  <c r="I21" i="3"/>
  <c r="K21" i="3"/>
  <c r="I10" i="2"/>
  <c r="H10" i="2"/>
  <c r="L21" i="3"/>
  <c r="J21" i="3"/>
  <c r="A3" i="6" l="1" a="1"/>
  <c r="A22" i="6"/>
  <c r="A21" i="6"/>
  <c r="A21" i="5"/>
  <c r="A4" i="5" a="1"/>
  <c r="A4" i="6" a="1"/>
  <c r="A5" i="6" a="1"/>
  <c r="A6" i="6" a="1"/>
  <c r="A6" i="5" a="1"/>
  <c r="A5" i="5" a="1"/>
  <c r="A3" i="5" a="1"/>
  <c r="W8" i="5"/>
  <c r="W8" i="6"/>
  <c r="J10" i="2"/>
  <c r="B13" i="3"/>
  <c r="D3" i="6" a="1"/>
  <c r="E3" i="6" a="1"/>
  <c r="E5" i="6" a="1"/>
  <c r="D5" i="6" a="1"/>
  <c r="E4" i="6" a="1"/>
  <c r="D4" i="6" a="1"/>
  <c r="D6" i="6" a="1"/>
  <c r="E6" i="6" a="1"/>
  <c r="E5" i="5" a="1"/>
  <c r="E6" i="5" a="1"/>
  <c r="E4" i="5" a="1"/>
  <c r="E3" i="5" a="1"/>
  <c r="D5" i="5" a="1"/>
  <c r="D6" i="5" a="1"/>
  <c r="D4" i="5" a="1"/>
  <c r="D3" i="5" a="1"/>
  <c r="D3" i="6" l="1"/>
  <c r="E6" i="6"/>
  <c r="D6" i="6"/>
  <c r="D4" i="6"/>
  <c r="E4" i="6"/>
  <c r="K10" i="6" s="1" a="1"/>
  <c r="K10" i="6" s="1"/>
  <c r="D5" i="6"/>
  <c r="E5" i="6"/>
  <c r="K11" i="6" s="1" a="1"/>
  <c r="K11" i="6" s="1"/>
  <c r="E3" i="6"/>
  <c r="S9" i="6" s="1" a="1"/>
  <c r="S9" i="6" s="1"/>
  <c r="E4" i="5"/>
  <c r="E6" i="5"/>
  <c r="E5" i="5"/>
  <c r="E3" i="5"/>
  <c r="D4" i="5"/>
  <c r="D6" i="5"/>
  <c r="D5" i="5"/>
  <c r="A4" i="5"/>
  <c r="A10" i="5" s="1"/>
  <c r="A5" i="5"/>
  <c r="A11" i="5" s="1"/>
  <c r="D3" i="5"/>
  <c r="A3" i="5"/>
  <c r="A14" i="5" s="1"/>
  <c r="B9" i="6" a="1"/>
  <c r="B9" i="6" s="1"/>
  <c r="A3" i="6"/>
  <c r="A6" i="5"/>
  <c r="G12" i="6" a="1"/>
  <c r="G12" i="6" s="1"/>
  <c r="A6" i="6"/>
  <c r="A12" i="6" s="1"/>
  <c r="A5" i="6"/>
  <c r="A18" i="6" s="1"/>
  <c r="A4" i="6"/>
  <c r="A15" i="6" s="1"/>
  <c r="G20" i="6" a="1"/>
  <c r="K18" i="6" a="1"/>
  <c r="K16" i="6" a="1"/>
  <c r="S14" i="6" a="1"/>
  <c r="B14" i="6" a="1"/>
  <c r="U11" i="5" l="1" a="1"/>
  <c r="U11" i="5" s="1"/>
  <c r="S10" i="5" a="1"/>
  <c r="S10" i="5" s="1"/>
  <c r="A9" i="5"/>
  <c r="F9" i="6" a="1"/>
  <c r="F9" i="6" s="1"/>
  <c r="M9" i="6" a="1"/>
  <c r="M9" i="6" s="1"/>
  <c r="T9" i="6" a="1"/>
  <c r="T9" i="6" s="1"/>
  <c r="U12" i="5" a="1"/>
  <c r="U12" i="5" s="1"/>
  <c r="C9" i="5" a="1"/>
  <c r="C9" i="5" s="1"/>
  <c r="A12" i="5"/>
  <c r="G9" i="6" a="1"/>
  <c r="G9" i="6" s="1"/>
  <c r="U9" i="6" a="1"/>
  <c r="U9" i="6" s="1"/>
  <c r="N9" i="6" a="1"/>
  <c r="N9" i="6" s="1"/>
  <c r="L9" i="6" a="1"/>
  <c r="L9" i="6" s="1"/>
  <c r="I9" i="6" a="1"/>
  <c r="I9" i="6" s="1"/>
  <c r="P9" i="6" a="1"/>
  <c r="P9" i="6" s="1"/>
  <c r="D12" i="6" a="1"/>
  <c r="D12" i="6" s="1"/>
  <c r="C9" i="6" a="1"/>
  <c r="C9" i="6" s="1"/>
  <c r="J9" i="6" a="1"/>
  <c r="J9" i="6" s="1"/>
  <c r="Q9" i="6" a="1"/>
  <c r="Q9" i="6" s="1"/>
  <c r="D9" i="6" a="1"/>
  <c r="D9" i="6" s="1"/>
  <c r="K9" i="6" a="1"/>
  <c r="K9" i="6" s="1"/>
  <c r="E11" i="6" a="1"/>
  <c r="E11" i="6" s="1"/>
  <c r="R11" i="6" a="1"/>
  <c r="R11" i="6" s="1"/>
  <c r="R9" i="6" a="1"/>
  <c r="R9" i="6" s="1"/>
  <c r="F12" i="6" a="1"/>
  <c r="F12" i="6" s="1"/>
  <c r="U12" i="6" a="1"/>
  <c r="U12" i="6" s="1"/>
  <c r="E9" i="6" a="1"/>
  <c r="E9" i="6" s="1"/>
  <c r="S11" i="6" a="1"/>
  <c r="S11" i="6" s="1"/>
  <c r="T11" i="6" a="1"/>
  <c r="T11" i="6" s="1"/>
  <c r="N11" i="6" a="1"/>
  <c r="N11" i="6" s="1"/>
  <c r="B11" i="6" a="1"/>
  <c r="B11" i="6" s="1"/>
  <c r="G11" i="6" a="1"/>
  <c r="G11" i="6" s="1"/>
  <c r="I11" i="6" a="1"/>
  <c r="I11" i="6" s="1"/>
  <c r="S10" i="6" a="1"/>
  <c r="S10" i="6" s="1"/>
  <c r="L11" i="6" a="1"/>
  <c r="L11" i="6" s="1"/>
  <c r="F11" i="6" a="1"/>
  <c r="F11" i="6" s="1"/>
  <c r="P11" i="6" a="1"/>
  <c r="P11" i="6" s="1"/>
  <c r="L10" i="6" a="1"/>
  <c r="L10" i="6" s="1"/>
  <c r="N10" i="6" a="1"/>
  <c r="N10" i="6" s="1"/>
  <c r="B10" i="6" a="1"/>
  <c r="B10" i="6" s="1"/>
  <c r="G10" i="6" a="1"/>
  <c r="G10" i="6" s="1"/>
  <c r="U10" i="6" a="1"/>
  <c r="U10" i="6" s="1"/>
  <c r="R10" i="6" a="1"/>
  <c r="R10" i="6" s="1"/>
  <c r="E10" i="6" a="1"/>
  <c r="E10" i="6" s="1"/>
  <c r="U11" i="6" a="1"/>
  <c r="U11" i="6" s="1"/>
  <c r="C11" i="6" a="1"/>
  <c r="C11" i="6" s="1"/>
  <c r="Q11" i="6" a="1"/>
  <c r="Q11" i="6" s="1"/>
  <c r="J11" i="6" a="1"/>
  <c r="J11" i="6" s="1"/>
  <c r="F10" i="6" a="1"/>
  <c r="F10" i="6" s="1"/>
  <c r="I10" i="6" a="1"/>
  <c r="I10" i="6" s="1"/>
  <c r="M10" i="6" a="1"/>
  <c r="M10" i="6" s="1"/>
  <c r="P10" i="6" a="1"/>
  <c r="P10" i="6" s="1"/>
  <c r="T10" i="6" a="1"/>
  <c r="T10" i="6" s="1"/>
  <c r="C10" i="6" a="1"/>
  <c r="C10" i="6" s="1"/>
  <c r="J10" i="6" a="1"/>
  <c r="J10" i="6" s="1"/>
  <c r="D11" i="6" a="1"/>
  <c r="D11" i="6" s="1"/>
  <c r="Q10" i="6" a="1"/>
  <c r="Q10" i="6" s="1"/>
  <c r="D10" i="6" a="1"/>
  <c r="D10" i="6" s="1"/>
  <c r="M11" i="6" a="1"/>
  <c r="M11" i="6" s="1"/>
  <c r="A14" i="6"/>
  <c r="A13" i="6"/>
  <c r="A9" i="6"/>
  <c r="B12" i="6" a="1"/>
  <c r="B12" i="6" s="1"/>
  <c r="N9" i="5" a="1"/>
  <c r="N9" i="5" s="1"/>
  <c r="U9" i="5" a="1"/>
  <c r="U9" i="5" s="1"/>
  <c r="N12" i="6" a="1"/>
  <c r="N12" i="6" s="1"/>
  <c r="I12" i="6" a="1"/>
  <c r="I12" i="6" s="1"/>
  <c r="E12" i="6" a="1"/>
  <c r="E12" i="6" s="1"/>
  <c r="C12" i="6" a="1"/>
  <c r="C12" i="6" s="1"/>
  <c r="L12" i="6" a="1"/>
  <c r="L12" i="6" s="1"/>
  <c r="J12" i="6" a="1"/>
  <c r="J12" i="6" s="1"/>
  <c r="P12" i="6" a="1"/>
  <c r="P12" i="6" s="1"/>
  <c r="S12" i="6" a="1"/>
  <c r="S12" i="6" s="1"/>
  <c r="Q12" i="6" a="1"/>
  <c r="Q12" i="6" s="1"/>
  <c r="K12" i="6" a="1"/>
  <c r="K12" i="6" s="1"/>
  <c r="T12" i="6" a="1"/>
  <c r="T12" i="6" s="1"/>
  <c r="R12" i="6" a="1"/>
  <c r="R12" i="6" s="1"/>
  <c r="M12" i="6" a="1"/>
  <c r="M12" i="6" s="1"/>
  <c r="R12" i="5" a="1"/>
  <c r="R12" i="5" s="1"/>
  <c r="A20" i="6"/>
  <c r="G20" i="6"/>
  <c r="K18" i="6"/>
  <c r="K16" i="6"/>
  <c r="S14" i="6"/>
  <c r="B14" i="6"/>
  <c r="A19" i="6"/>
  <c r="T11" i="5" a="1"/>
  <c r="T11" i="5" s="1"/>
  <c r="P11" i="5" a="1"/>
  <c r="P11" i="5" s="1"/>
  <c r="M12" i="5" a="1"/>
  <c r="M12" i="5" s="1"/>
  <c r="E12" i="5" a="1"/>
  <c r="E12" i="5" s="1"/>
  <c r="G12" i="5" a="1"/>
  <c r="G12" i="5" s="1"/>
  <c r="J12" i="5" a="1"/>
  <c r="J12" i="5" s="1"/>
  <c r="A10" i="6"/>
  <c r="A16" i="6"/>
  <c r="K12" i="5" a="1"/>
  <c r="K12" i="5" s="1"/>
  <c r="A11" i="6"/>
  <c r="C12" i="5" a="1"/>
  <c r="C12" i="5" s="1"/>
  <c r="D12" i="5" a="1"/>
  <c r="D12" i="5" s="1"/>
  <c r="A17" i="6"/>
  <c r="Q12" i="5" a="1"/>
  <c r="Q12" i="5" s="1"/>
  <c r="N12" i="5" a="1"/>
  <c r="N12" i="5" s="1"/>
  <c r="E9" i="5" a="1"/>
  <c r="E9" i="5" s="1"/>
  <c r="Q9" i="5" a="1"/>
  <c r="Q9" i="5" s="1"/>
  <c r="D9" i="5" a="1"/>
  <c r="D9" i="5" s="1"/>
  <c r="P9" i="5" a="1"/>
  <c r="P9" i="5" s="1"/>
  <c r="F9" i="5" a="1"/>
  <c r="F9" i="5" s="1"/>
  <c r="R9" i="5" a="1"/>
  <c r="R9" i="5" s="1"/>
  <c r="J9" i="5" a="1"/>
  <c r="J9" i="5" s="1"/>
  <c r="K9" i="5" a="1"/>
  <c r="K9" i="5" s="1"/>
  <c r="I9" i="5" a="1"/>
  <c r="I9" i="5" s="1"/>
  <c r="L9" i="5" a="1"/>
  <c r="L9" i="5" s="1"/>
  <c r="G9" i="5" a="1"/>
  <c r="G9" i="5" s="1"/>
  <c r="S9" i="5" a="1"/>
  <c r="S9" i="5" s="1"/>
  <c r="B9" i="5" a="1"/>
  <c r="B9" i="5" s="1"/>
  <c r="M9" i="5" a="1"/>
  <c r="M9" i="5" s="1"/>
  <c r="T9" i="5" a="1"/>
  <c r="T9" i="5" s="1"/>
  <c r="I10" i="5" a="1"/>
  <c r="I10" i="5" s="1"/>
  <c r="C10" i="5" a="1"/>
  <c r="C10" i="5" s="1"/>
  <c r="T12" i="5" a="1"/>
  <c r="T12" i="5" s="1"/>
  <c r="P12" i="5" a="1"/>
  <c r="P12" i="5" s="1"/>
  <c r="A13" i="5"/>
  <c r="F12" i="5" a="1"/>
  <c r="F12" i="5" s="1"/>
  <c r="S12" i="5" a="1"/>
  <c r="S12" i="5" s="1"/>
  <c r="B12" i="5" a="1"/>
  <c r="B12" i="5" s="1"/>
  <c r="L12" i="5" a="1"/>
  <c r="L12" i="5" s="1"/>
  <c r="I12" i="5" a="1"/>
  <c r="I12" i="5" s="1"/>
  <c r="F11" i="5" a="1"/>
  <c r="F11" i="5" s="1"/>
  <c r="B11" i="5" a="1"/>
  <c r="B11" i="5" s="1"/>
  <c r="E11" i="5" a="1"/>
  <c r="E11" i="5" s="1"/>
  <c r="M11" i="5" a="1"/>
  <c r="M11" i="5" s="1"/>
  <c r="K11" i="5" a="1"/>
  <c r="K11" i="5" s="1"/>
  <c r="R11" i="5" a="1"/>
  <c r="R11" i="5" s="1"/>
  <c r="G11" i="5" a="1"/>
  <c r="G11" i="5" s="1"/>
  <c r="C11" i="5" a="1"/>
  <c r="C11" i="5" s="1"/>
  <c r="J11" i="5" a="1"/>
  <c r="J11" i="5" s="1"/>
  <c r="D11" i="5" a="1"/>
  <c r="D11" i="5" s="1"/>
  <c r="I11" i="5" a="1"/>
  <c r="I11" i="5" s="1"/>
  <c r="Q11" i="5" a="1"/>
  <c r="Q11" i="5" s="1"/>
  <c r="J10" i="5" a="1"/>
  <c r="J10" i="5" s="1"/>
  <c r="D10" i="5" a="1"/>
  <c r="D10" i="5" s="1"/>
  <c r="L10" i="5" a="1"/>
  <c r="L10" i="5" s="1"/>
  <c r="F10" i="5" a="1"/>
  <c r="F10" i="5" s="1"/>
  <c r="Q10" i="5" a="1"/>
  <c r="Q10" i="5" s="1"/>
  <c r="B10" i="5" a="1"/>
  <c r="B10" i="5" s="1"/>
  <c r="T10" i="5" a="1"/>
  <c r="T10" i="5" s="1"/>
  <c r="L11" i="5" a="1"/>
  <c r="L11" i="5" s="1"/>
  <c r="S11" i="5" a="1"/>
  <c r="S11" i="5" s="1"/>
  <c r="N11" i="5" a="1"/>
  <c r="N11" i="5" s="1"/>
  <c r="M10" i="5" a="1"/>
  <c r="M10" i="5" s="1"/>
  <c r="E10" i="5" a="1"/>
  <c r="E10" i="5" s="1"/>
  <c r="N10" i="5" a="1"/>
  <c r="N10" i="5" s="1"/>
  <c r="U10" i="5" a="1"/>
  <c r="U10" i="5" s="1"/>
  <c r="K10" i="5" a="1"/>
  <c r="K10" i="5" s="1"/>
  <c r="P10" i="5" a="1"/>
  <c r="P10" i="5" s="1"/>
  <c r="R10" i="5" a="1"/>
  <c r="R10" i="5" s="1"/>
  <c r="A20" i="5"/>
  <c r="G10" i="5" a="1"/>
  <c r="G10" i="5" s="1"/>
  <c r="A19" i="5"/>
  <c r="A15" i="5"/>
  <c r="A16" i="5"/>
  <c r="A17" i="5"/>
  <c r="A18" i="5"/>
  <c r="U18" i="5" a="1"/>
  <c r="S16" i="5" a="1"/>
  <c r="F14" i="6" a="1"/>
  <c r="M14" i="6" a="1"/>
  <c r="T14" i="6" a="1"/>
  <c r="U20" i="5" a="1"/>
  <c r="C14" i="5" a="1"/>
  <c r="G14" i="6" a="1"/>
  <c r="U14" i="6" a="1"/>
  <c r="N14" i="6" a="1"/>
  <c r="L14" i="6" a="1"/>
  <c r="I14" i="6" a="1"/>
  <c r="P14" i="6" a="1"/>
  <c r="D20" i="6" a="1"/>
  <c r="C14" i="6" a="1"/>
  <c r="J14" i="6" a="1"/>
  <c r="Q14" i="6" a="1"/>
  <c r="D14" i="6" a="1"/>
  <c r="K14" i="6" a="1"/>
  <c r="E18" i="6" a="1"/>
  <c r="R18" i="6" a="1"/>
  <c r="R14" i="6" a="1"/>
  <c r="F20" i="6" a="1"/>
  <c r="U20" i="6" a="1"/>
  <c r="E14" i="6" a="1"/>
  <c r="S18" i="6" a="1"/>
  <c r="T18" i="6" a="1"/>
  <c r="N18" i="6" a="1"/>
  <c r="B18" i="6" a="1"/>
  <c r="G18" i="6" a="1"/>
  <c r="I18" i="6" a="1"/>
  <c r="S16" i="6" a="1"/>
  <c r="L18" i="6" a="1"/>
  <c r="F18" i="6" a="1"/>
  <c r="P18" i="6" a="1"/>
  <c r="L16" i="6" a="1"/>
  <c r="N16" i="6" a="1"/>
  <c r="B16" i="6" a="1"/>
  <c r="G16" i="6" a="1"/>
  <c r="U16" i="6" a="1"/>
  <c r="R16" i="6" a="1"/>
  <c r="E16" i="6" a="1"/>
  <c r="U18" i="6" a="1"/>
  <c r="C18" i="6" a="1"/>
  <c r="Q18" i="6" a="1"/>
  <c r="J18" i="6" a="1"/>
  <c r="F16" i="6" a="1"/>
  <c r="I16" i="6" a="1"/>
  <c r="D16" i="6" a="1"/>
  <c r="M16" i="6" a="1"/>
  <c r="P16" i="6" a="1"/>
  <c r="T16" i="6" a="1"/>
  <c r="C16" i="6" a="1"/>
  <c r="J16" i="6" a="1"/>
  <c r="D18" i="6" a="1"/>
  <c r="Q16" i="6" a="1"/>
  <c r="M18" i="6" a="1"/>
  <c r="B20" i="6" a="1"/>
  <c r="N14" i="5" a="1"/>
  <c r="U14" i="5" a="1"/>
  <c r="N20" i="6" a="1"/>
  <c r="M20" i="6" a="1"/>
  <c r="I20" i="6" a="1"/>
  <c r="E20" i="6" a="1"/>
  <c r="C20" i="6" a="1"/>
  <c r="L20" i="6" a="1"/>
  <c r="J20" i="6" a="1"/>
  <c r="P20" i="6" a="1"/>
  <c r="S20" i="6" a="1"/>
  <c r="T20" i="6" a="1"/>
  <c r="Q20" i="6" a="1"/>
  <c r="K20" i="6" a="1"/>
  <c r="R20" i="6" a="1"/>
  <c r="R20" i="5" a="1"/>
  <c r="S20" i="5" a="1"/>
  <c r="T20" i="5" a="1"/>
  <c r="P20" i="5" a="1"/>
  <c r="Q20" i="5" a="1"/>
  <c r="L20" i="5" a="1"/>
  <c r="J20" i="5" a="1"/>
  <c r="M20" i="5" a="1"/>
  <c r="K20" i="5" a="1"/>
  <c r="N20" i="5" a="1"/>
  <c r="I20" i="5" a="1"/>
  <c r="G20" i="5" a="1"/>
  <c r="B20" i="5" a="1"/>
  <c r="C20" i="5" a="1"/>
  <c r="D20" i="5" a="1"/>
  <c r="F20" i="5" a="1"/>
  <c r="E20" i="5" a="1"/>
  <c r="Q18" i="5" a="1"/>
  <c r="R18" i="5" a="1"/>
  <c r="T18" i="5" a="1"/>
  <c r="S18" i="5" a="1"/>
  <c r="P18" i="5" a="1"/>
  <c r="N18" i="5" a="1"/>
  <c r="M18" i="5" a="1"/>
  <c r="K18" i="5" a="1"/>
  <c r="L18" i="5" a="1"/>
  <c r="J18" i="5" a="1"/>
  <c r="I18" i="5" a="1"/>
  <c r="B18" i="5" a="1"/>
  <c r="E18" i="5" a="1"/>
  <c r="G18" i="5" a="1"/>
  <c r="C18" i="5" a="1"/>
  <c r="D18" i="5" a="1"/>
  <c r="F18" i="5" a="1"/>
  <c r="U16" i="5" a="1"/>
  <c r="P16" i="5" a="1"/>
  <c r="R16" i="5" a="1"/>
  <c r="Q16" i="5" a="1"/>
  <c r="T16" i="5" a="1"/>
  <c r="I16" i="5" a="1"/>
  <c r="L16" i="5" a="1"/>
  <c r="K16" i="5" a="1"/>
  <c r="M16" i="5" a="1"/>
  <c r="J16" i="5" a="1"/>
  <c r="N16" i="5" a="1"/>
  <c r="C16" i="5" a="1"/>
  <c r="F16" i="5" a="1"/>
  <c r="B16" i="5" a="1"/>
  <c r="G16" i="5" a="1"/>
  <c r="E16" i="5" a="1"/>
  <c r="D16" i="5" a="1"/>
  <c r="P14" i="5" a="1"/>
  <c r="R14" i="5" a="1"/>
  <c r="S14" i="5" a="1"/>
  <c r="Q14" i="5" a="1"/>
  <c r="T14" i="5" a="1"/>
  <c r="J14" i="5" a="1"/>
  <c r="K14" i="5" a="1"/>
  <c r="I14" i="5" a="1"/>
  <c r="L14" i="5" a="1"/>
  <c r="M14" i="5" a="1"/>
  <c r="D14" i="5" a="1"/>
  <c r="G14" i="5" a="1"/>
  <c r="E14" i="5" a="1"/>
  <c r="B14" i="5" a="1"/>
  <c r="F14" i="5" a="1"/>
  <c r="S16" i="5" l="1"/>
  <c r="U18" i="5"/>
  <c r="T14" i="6"/>
  <c r="M14" i="6"/>
  <c r="F14" i="6"/>
  <c r="L14" i="6"/>
  <c r="N14" i="6"/>
  <c r="U14" i="6"/>
  <c r="G14" i="6"/>
  <c r="C14" i="5"/>
  <c r="U20" i="5"/>
  <c r="I14" i="6"/>
  <c r="P14" i="6"/>
  <c r="W9" i="6"/>
  <c r="C14" i="6"/>
  <c r="D20" i="6"/>
  <c r="J14" i="6"/>
  <c r="Q14" i="6"/>
  <c r="D14" i="6"/>
  <c r="K14" i="6"/>
  <c r="R14" i="6"/>
  <c r="R18" i="6"/>
  <c r="E18" i="6"/>
  <c r="E14" i="6"/>
  <c r="U20" i="6"/>
  <c r="F20" i="6"/>
  <c r="S18" i="6"/>
  <c r="I18" i="6"/>
  <c r="G18" i="6"/>
  <c r="B18" i="6"/>
  <c r="N18" i="6"/>
  <c r="T18" i="6"/>
  <c r="S16" i="6"/>
  <c r="P18" i="6"/>
  <c r="F18" i="6"/>
  <c r="L18" i="6"/>
  <c r="B16" i="6"/>
  <c r="N16" i="6"/>
  <c r="L16" i="6"/>
  <c r="E16" i="6"/>
  <c r="R16" i="6"/>
  <c r="U16" i="6"/>
  <c r="G16" i="6"/>
  <c r="Q18" i="6"/>
  <c r="C18" i="6"/>
  <c r="U18" i="6"/>
  <c r="J18" i="6"/>
  <c r="M18" i="6"/>
  <c r="Q16" i="6"/>
  <c r="D18" i="6"/>
  <c r="J16" i="6"/>
  <c r="C16" i="6"/>
  <c r="T16" i="6"/>
  <c r="P16" i="6"/>
  <c r="M16" i="6"/>
  <c r="D16" i="6"/>
  <c r="I16" i="6"/>
  <c r="F16" i="6"/>
  <c r="W11" i="6"/>
  <c r="W10" i="6"/>
  <c r="B20" i="6"/>
  <c r="U14" i="5"/>
  <c r="N14" i="5"/>
  <c r="R20" i="6"/>
  <c r="K20" i="6"/>
  <c r="Q20" i="6"/>
  <c r="T20" i="6"/>
  <c r="S20" i="6"/>
  <c r="P20" i="6"/>
  <c r="J20" i="6"/>
  <c r="L20" i="6"/>
  <c r="C20" i="6"/>
  <c r="E20" i="6"/>
  <c r="I20" i="6"/>
  <c r="M20" i="6"/>
  <c r="N20" i="6"/>
  <c r="W12" i="6"/>
  <c r="R20" i="5"/>
  <c r="Q20" i="5"/>
  <c r="P20" i="5"/>
  <c r="T20" i="5"/>
  <c r="S20" i="5"/>
  <c r="I20" i="5"/>
  <c r="N20" i="5"/>
  <c r="K20" i="5"/>
  <c r="M20" i="5"/>
  <c r="J20" i="5"/>
  <c r="L20" i="5"/>
  <c r="E20" i="5"/>
  <c r="F20" i="5"/>
  <c r="D20" i="5"/>
  <c r="C20" i="5"/>
  <c r="B20" i="5"/>
  <c r="G20" i="5"/>
  <c r="P18" i="5"/>
  <c r="S18" i="5"/>
  <c r="T18" i="5"/>
  <c r="R18" i="5"/>
  <c r="Q18" i="5"/>
  <c r="I18" i="5"/>
  <c r="J18" i="5"/>
  <c r="L18" i="5"/>
  <c r="K18" i="5"/>
  <c r="M18" i="5"/>
  <c r="N18" i="5"/>
  <c r="F18" i="5"/>
  <c r="D18" i="5"/>
  <c r="C18" i="5"/>
  <c r="G18" i="5"/>
  <c r="E18" i="5"/>
  <c r="B18" i="5"/>
  <c r="T16" i="5"/>
  <c r="Q16" i="5"/>
  <c r="R16" i="5"/>
  <c r="P16" i="5"/>
  <c r="U16" i="5"/>
  <c r="N16" i="5"/>
  <c r="J16" i="5"/>
  <c r="M16" i="5"/>
  <c r="K16" i="5"/>
  <c r="L16" i="5"/>
  <c r="I16" i="5"/>
  <c r="D16" i="5"/>
  <c r="E16" i="5"/>
  <c r="G16" i="5"/>
  <c r="B16" i="5"/>
  <c r="F16" i="5"/>
  <c r="C16" i="5"/>
  <c r="T14" i="5"/>
  <c r="Q14" i="5"/>
  <c r="S14" i="5"/>
  <c r="R14" i="5"/>
  <c r="P14" i="5"/>
  <c r="M14" i="5"/>
  <c r="L14" i="5"/>
  <c r="I14" i="5"/>
  <c r="K14" i="5"/>
  <c r="J14" i="5"/>
  <c r="F14" i="5"/>
  <c r="B14" i="5"/>
  <c r="E14" i="5"/>
  <c r="G14" i="5"/>
  <c r="D14" i="5"/>
  <c r="W9" i="5"/>
  <c r="W12" i="5"/>
  <c r="W11" i="5"/>
  <c r="W10" i="5"/>
  <c r="K21" i="6" a="1"/>
  <c r="U21" i="6" a="1"/>
  <c r="I21" i="6" a="1"/>
  <c r="G22" i="6" a="1"/>
  <c r="N21" i="6" a="1"/>
  <c r="S22" i="6" a="1"/>
  <c r="F22" i="6" a="1"/>
  <c r="L21" i="6" a="1"/>
  <c r="B21" i="6" a="1"/>
  <c r="E21" i="6" a="1"/>
  <c r="R22" i="6" a="1"/>
  <c r="G21" i="6" a="1"/>
  <c r="U22" i="6" a="1"/>
  <c r="J21" i="6" a="1"/>
  <c r="M21" i="6" a="1"/>
  <c r="Q22" i="6" a="1"/>
  <c r="F21" i="6" a="1"/>
  <c r="D22" i="6" a="1"/>
  <c r="C21" i="6" a="1"/>
  <c r="T22" i="6" a="1"/>
  <c r="P22" i="6" a="1"/>
  <c r="D21" i="6" a="1"/>
  <c r="B22" i="6" a="1"/>
  <c r="U21" i="5" a="1"/>
  <c r="T22" i="5" a="1"/>
  <c r="I21" i="5" a="1"/>
  <c r="Q22" i="5" a="1"/>
  <c r="K21" i="5" a="1"/>
  <c r="J21" i="5" a="1"/>
  <c r="J22" i="5" a="1"/>
  <c r="S21" i="5" a="1"/>
  <c r="S22" i="5" a="1"/>
  <c r="M21" i="5" a="1"/>
  <c r="B21" i="5" a="1"/>
  <c r="K22" i="5" a="1"/>
  <c r="B22" i="5" a="1"/>
  <c r="R22" i="5" a="1"/>
  <c r="E22" i="5" a="1"/>
  <c r="P22" i="5" a="1"/>
  <c r="F21" i="5" a="1"/>
  <c r="U22" i="5" a="1"/>
  <c r="T21" i="5" a="1"/>
  <c r="E21" i="5" a="1"/>
  <c r="D21" i="5" a="1"/>
  <c r="C22" i="5" a="1"/>
  <c r="C21" i="5" a="1"/>
  <c r="F22" i="5" a="1"/>
  <c r="Q21" i="5" a="1"/>
  <c r="D22" i="5" a="1"/>
  <c r="P21" i="5" a="1"/>
  <c r="I22" i="5" a="1"/>
  <c r="L21" i="5" a="1"/>
  <c r="N21" i="5" a="1"/>
  <c r="N22" i="5" a="1"/>
  <c r="G21" i="5" a="1"/>
  <c r="M22" i="5" a="1"/>
  <c r="R21" i="5" a="1"/>
  <c r="G22" i="5" a="1"/>
  <c r="L22" i="5" a="1"/>
  <c r="N22" i="6" a="1"/>
  <c r="I22" i="6" a="1"/>
  <c r="M22" i="6" a="1"/>
  <c r="K22" i="6" a="1"/>
  <c r="L22" i="6" a="1"/>
  <c r="J22" i="6" a="1"/>
  <c r="C22" i="6" a="1"/>
  <c r="E22" i="6" a="1"/>
  <c r="R21" i="6" a="1"/>
  <c r="Q21" i="6" a="1"/>
  <c r="T21" i="6" a="1"/>
  <c r="P21" i="6" a="1"/>
  <c r="S21" i="6" a="1"/>
  <c r="W14" i="6" l="1"/>
  <c r="K21" i="6"/>
  <c r="U21" i="6"/>
  <c r="N21" i="6"/>
  <c r="G22" i="6"/>
  <c r="I21" i="6"/>
  <c r="S22" i="6"/>
  <c r="L21" i="6"/>
  <c r="F22" i="6"/>
  <c r="B21" i="6"/>
  <c r="W18" i="6"/>
  <c r="G21" i="6"/>
  <c r="R22" i="6"/>
  <c r="E21" i="6"/>
  <c r="U22" i="6"/>
  <c r="J21" i="6"/>
  <c r="D21" i="6"/>
  <c r="P22" i="6"/>
  <c r="T22" i="6"/>
  <c r="C21" i="6"/>
  <c r="D22" i="6"/>
  <c r="F21" i="6"/>
  <c r="Q22" i="6"/>
  <c r="M21" i="6"/>
  <c r="W16" i="6"/>
  <c r="B22" i="6"/>
  <c r="U21" i="5"/>
  <c r="L22" i="5"/>
  <c r="G22" i="5"/>
  <c r="R21" i="5"/>
  <c r="M22" i="5"/>
  <c r="G21" i="5"/>
  <c r="N22" i="5"/>
  <c r="N21" i="5"/>
  <c r="L21" i="5"/>
  <c r="I22" i="5"/>
  <c r="P21" i="5"/>
  <c r="D22" i="5"/>
  <c r="Q21" i="5"/>
  <c r="F22" i="5"/>
  <c r="C21" i="5"/>
  <c r="C22" i="5"/>
  <c r="D21" i="5"/>
  <c r="E21" i="5"/>
  <c r="T21" i="5"/>
  <c r="U22" i="5"/>
  <c r="F21" i="5"/>
  <c r="P22" i="5"/>
  <c r="E22" i="5"/>
  <c r="R22" i="5"/>
  <c r="B22" i="5"/>
  <c r="K22" i="5"/>
  <c r="B21" i="5"/>
  <c r="M21" i="5"/>
  <c r="S22" i="5"/>
  <c r="S21" i="5"/>
  <c r="J22" i="5"/>
  <c r="J21" i="5"/>
  <c r="K21" i="5"/>
  <c r="Q22" i="5"/>
  <c r="I21" i="5"/>
  <c r="T22" i="5"/>
  <c r="J22" i="6"/>
  <c r="L22" i="6"/>
  <c r="K22" i="6"/>
  <c r="M22" i="6"/>
  <c r="I22" i="6"/>
  <c r="N22" i="6"/>
  <c r="E22" i="6"/>
  <c r="C22" i="6"/>
  <c r="W20" i="6"/>
  <c r="S21" i="6"/>
  <c r="P21" i="6"/>
  <c r="T21" i="6"/>
  <c r="Q21" i="6"/>
  <c r="R21" i="6"/>
  <c r="W14" i="5"/>
  <c r="W16" i="5"/>
  <c r="W20" i="5"/>
  <c r="W18" i="5"/>
  <c r="V22" i="6" l="1"/>
  <c r="O21" i="5"/>
  <c r="O21" i="6"/>
  <c r="H22" i="6"/>
  <c r="O22" i="5"/>
  <c r="O24" i="5" s="1"/>
  <c r="O22" i="6"/>
  <c r="O23" i="6" s="1"/>
  <c r="H22" i="5"/>
  <c r="V21" i="5"/>
  <c r="V21" i="6"/>
  <c r="V23" i="6" s="1"/>
  <c r="V22" i="5"/>
  <c r="H21" i="5"/>
  <c r="O24" i="6"/>
  <c r="V23" i="5" l="1"/>
  <c r="O23" i="5"/>
  <c r="H24" i="5"/>
  <c r="H23" i="5"/>
  <c r="V24" i="6"/>
  <c r="V24" i="5"/>
  <c r="H21" i="6" l="1"/>
  <c r="H23" i="6" s="1"/>
  <c r="H24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<sst xmlns="http://schemas.openxmlformats.org/spreadsheetml/2006/main" count="128" uniqueCount="71">
  <si>
    <t>Index</t>
  </si>
  <si>
    <t>Hole</t>
  </si>
  <si>
    <t>Curt Balcerzak</t>
  </si>
  <si>
    <t>John Allen</t>
  </si>
  <si>
    <t>HI</t>
  </si>
  <si>
    <t>Team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</si>
  <si>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</si>
  <si>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</si>
  <si>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</si>
  <si>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</si>
  <si>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</si>
  <si>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</si>
  <si>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</si>
  <si>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</si>
  <si>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</si>
  <si>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</si>
  <si>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</si>
  <si>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</si>
  <si>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Allowance</t>
  </si>
  <si>
    <t>Women's Tee</t>
  </si>
  <si>
    <t>Payouts</t>
  </si>
  <si>
    <t>Kitty</t>
  </si>
  <si>
    <t>Amount</t>
  </si>
  <si>
    <t>Travis Hubbard</t>
  </si>
  <si>
    <t>Scott O'Hare</t>
  </si>
  <si>
    <t>Golf Paid</t>
  </si>
  <si>
    <t>Cart Paid</t>
  </si>
  <si>
    <t>Black</t>
  </si>
  <si>
    <t>Blue</t>
  </si>
  <si>
    <t>White</t>
  </si>
  <si>
    <t>Red</t>
  </si>
  <si>
    <t>Men's</t>
  </si>
  <si>
    <t>Women's</t>
  </si>
  <si>
    <t>Holes</t>
  </si>
  <si>
    <t>Handicap</t>
  </si>
  <si>
    <t>Par</t>
  </si>
  <si>
    <t>Total</t>
  </si>
  <si>
    <t>Tee</t>
  </si>
  <si>
    <t>Max Index Allowed</t>
  </si>
  <si>
    <t>Overall Place</t>
  </si>
  <si>
    <t>Front 9 Place</t>
  </si>
  <si>
    <t>Back 9 Place</t>
  </si>
  <si>
    <t>Marcus Fast</t>
  </si>
  <si>
    <t>Ken Moon</t>
  </si>
  <si>
    <t>Patrick Shin</t>
  </si>
  <si>
    <t>Pete Friesen</t>
  </si>
  <si>
    <t>University of Denver Golf Club</t>
  </si>
  <si>
    <t>Gold</t>
  </si>
  <si>
    <t>Players</t>
  </si>
  <si>
    <t>Course
HCP</t>
  </si>
  <si>
    <t>Four-Ball Entry</t>
  </si>
  <si>
    <t>Winner</t>
  </si>
  <si>
    <t>Winning Margin</t>
  </si>
  <si>
    <t>2-1-0</t>
  </si>
  <si>
    <t>0-3-0</t>
  </si>
  <si>
    <t>1-1-1</t>
  </si>
  <si>
    <t>2-0-1</t>
  </si>
  <si>
    <t>0-2-1</t>
  </si>
  <si>
    <t>Record</t>
  </si>
  <si>
    <t>Margin</t>
  </si>
  <si>
    <t>Return</t>
  </si>
  <si>
    <t>Net zero - return entry</t>
  </si>
  <si>
    <t>Entry plus two wins</t>
  </si>
  <si>
    <t>Entry minus two losses</t>
  </si>
  <si>
    <t>Entry plus one net win</t>
  </si>
  <si>
    <t>All entry to other players</t>
  </si>
  <si>
    <t>Foursome</t>
  </si>
  <si>
    <t>1st 6 Net</t>
  </si>
  <si>
    <t>2nd 6 Net</t>
  </si>
  <si>
    <t>3rd 6 Net</t>
  </si>
  <si>
    <t>BEST RECORD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</si>
</sst>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8">
    <xf numFmtId="0" fontId="0" fillId="0" borderId="0" xfId="0"/>
    <xf numFmtId="9" fontId="0" fillId="0" borderId="0" xfId="0" applyNumberFormat="1"/>
    <xf numFmtId="0" fontId="1" fillId="0" borderId="0" xfId="0" applyFo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6" fontId="0" fillId="0" borderId="0" xfId="0" applyNumberFormat="1"/>
    <xf numFmtId="0" fontId="3" fillId="0" borderId="0" xfId="0" applyFont="1"/>
    <xf numFmtId="44" fontId="0" fillId="0" borderId="0" xfId="1" applyFont="1"/>
    <xf numFmtId="44" fontId="0" fillId="0" borderId="0" xfId="0" applyNumberFormat="1"/>
    <xf numFmtId="10" fontId="0" fillId="0" borderId="0" xfId="0" applyNumberFormat="1"/>
    <xf numFmtId="0" fontId="0" fillId="0" borderId="0" xfId="0" applyAlignment="1">
      <alignment wrapText="1"/>
    </xf>
    <xf numFmtId="0" fontId="0" fillId="2" borderId="0" xfId="0" applyFill="1"/>
    <xf numFmtId="0" fontId="0" fillId="0" borderId="0" xfId="0" applyFill="1"/>
    <xf numFmtId="14" fontId="0" fillId="0" borderId="0" xfId="0" quotePrefix="1" applyNumberFormat="1"/>
    <xf numFmtId="0" fontId="0" fillId="0" borderId="0" xfId="0" quotePrefix="1"/>
    <xf numFmtId="0" fontId="0" fillId="2" borderId="0" xfId="0" quotePrefix="1" applyFill="1"/>
    <xf numFmtId="6" fontId="0" fillId="2" borderId="0" xfId="0" applyNumberFormat="1" applyFill="1"/>
  </cellXfs>
  <cellStyles count="2">
    <cellStyle name="Currency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8CFC2-74AC-453F-9C36-3B2248CA3D28}">
  <sheetPr>
    <pageSetUpPr fitToPage="1"/>
  </sheetPr>
  <dimension ref="A1:W30"/>
  <sheetViews>
    <sheetView tabSelected="1" workbookViewId="0">
      <selection activeCell="D3" sqref="D3"/>
    </sheetView>
  </sheetViews>
  <sheetFormatPr defaultRowHeight="15" x14ac:dyDescent="0.25"/>
  <cols>
    <col min="1" max="1" width="20.7109375" bestFit="1" customWidth="1"/>
    <col min="2" max="3" width="6.7109375" customWidth="1"/>
    <col min="4" max="4" width="7.140625" bestFit="1" customWidth="1"/>
    <col min="5" max="7" width="6.7109375" customWidth="1"/>
    <col min="8" max="8" width="9.42578125" bestFit="1" customWidth="1"/>
    <col min="9" max="14" width="6.7109375" customWidth="1"/>
    <col min="15" max="15" width="10" bestFit="1" customWidth="1"/>
    <col min="16" max="21" width="6.7109375" customWidth="1"/>
    <col min="22" max="22" width="9.5703125" bestFit="1" customWidth="1"/>
    <col min="23" max="23" width="6.7109375" customWidth="1"/>
  </cols>
  <sheetData>
    <row r="1" spans="1:23" x14ac:dyDescent="0.25">
      <c r="A1" t="s">
        <v>66</v>
      </c>
      <c r="B1" cm="1">
        <f t="array" aca="1" ref="B1" ca="1">_xlfn.LET(_xlpm.c,_xlfn.TEXTAFTER(CELL("filename",A1),"]"),_xlpm.a,_xlfn.TEXTSPLIT(_xlpm.c," "),_xlpm.foursome,VALUE(INDEX(_xlpm.a,1,2)),_xlpm.foursome)</f>
        <v>1</v>
      </c>
    </row>
    <row r="2" spans="1:23" ht="30" x14ac:dyDescent="0.25">
      <c r="A2" t="s">
        <v>48</v>
      </c>
      <c r="B2" t="s">
        <v>37</v>
      </c>
      <c r="C2" t="s">
        <v>0</v>
      </c>
      <c r="D2" s="11" t="s">
        <v>49</v>
      </c>
      <c r="E2" t="s">
        <v>18</v>
      </c>
    </row>
    <row r="3" spans="1:23" x14ac:dyDescent="0.25">
      <c r="A3" t="str" cm="1">
        <f t="array" aca="1" ref="A3:C3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Curt Balcerzak</v>
      </c>
      <c r="B3" t="str">
        <f ca="1"/>
        <v>Blue</v>
      </c>
      <c r="C3">
        <f ca="1"/>
        <v>13.1</v>
      </c>
      <c r="D3" cm="1">
        <f t="array" aca="1" ref="D3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13</v>
      </c>
      <c r="E3" cm="1">
        <f t="array" aca="1" ref="E3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11</v>
      </c>
    </row>
    <row r="4" spans="1:23" x14ac:dyDescent="0.25">
      <c r="A4" t="str" cm="1">
        <f t="array" aca="1" ref="A4:C4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Scott O'Hare</v>
      </c>
      <c r="B4" t="str">
        <f ca="1"/>
        <v>Blue</v>
      </c>
      <c r="C4">
        <f ca="1"/>
        <v>13</v>
      </c>
      <c r="D4" cm="1">
        <f t="array" aca="1" ref="D4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13</v>
      </c>
      <c r="E4" cm="1">
        <f t="array" aca="1" ref="E4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11</v>
      </c>
    </row>
    <row r="5" spans="1:23" x14ac:dyDescent="0.25">
      <c r="A5" t="str" cm="1">
        <f t="array" aca="1" ref="A5:C5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Ken Moon</v>
      </c>
      <c r="B5" t="str">
        <f ca="1"/>
        <v>Black</v>
      </c>
      <c r="C5">
        <f ca="1"/>
        <v>5</v>
      </c>
      <c r="D5" cm="1">
        <f t="array" aca="1" ref="D5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7</v>
      </c>
      <c r="E5" cm="1">
        <f t="array" aca="1" ref="E5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6</v>
      </c>
    </row>
    <row r="6" spans="1:23" x14ac:dyDescent="0.25">
      <c r="A6" t="str" cm="1">
        <f t="array" aca="1" ref="A6:C6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Patrick Shin</v>
      </c>
      <c r="B6" t="str">
        <f ca="1"/>
        <v>Black</v>
      </c>
      <c r="C6">
        <f ca="1"/>
        <v>0</v>
      </c>
      <c r="D6" cm="1">
        <f t="array" aca="1" ref="D6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1</v>
      </c>
      <c r="E6" cm="1">
        <f t="array" aca="1" ref="E6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1</v>
      </c>
    </row>
    <row r="7" spans="1:23" ht="15.75" x14ac:dyDescent="0.25">
      <c r="A7" s="2" t="s">
        <v>1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/>
      <c r="I7" s="3">
        <v>7</v>
      </c>
      <c r="J7" s="3">
        <v>8</v>
      </c>
      <c r="K7" s="3">
        <v>9</v>
      </c>
      <c r="L7" s="3">
        <v>10</v>
      </c>
      <c r="M7" s="3">
        <v>11</v>
      </c>
      <c r="N7" s="3">
        <v>12</v>
      </c>
      <c r="O7" s="3"/>
      <c r="P7" s="3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/>
      <c r="W7" s="3" t="s">
        <v>36</v>
      </c>
    </row>
    <row r="8" spans="1:23" ht="15.75" x14ac:dyDescent="0.25">
      <c r="A8" s="2" t="s">
        <v>35</v>
      </c>
      <c r="B8" s="4" cm="1">
        <f t="array" ref="B8">INDEX(HoleParM,B7,0)</f>
        <v>4</v>
      </c>
      <c r="C8" s="4" cm="1">
        <f t="array" ref="C8">INDEX(HoleParM,C7,0)</f>
        <v>5</v>
      </c>
      <c r="D8" s="4" cm="1">
        <f t="array" ref="D8">INDEX(HoleParM,D7,0)</f>
        <v>4</v>
      </c>
      <c r="E8" s="4" cm="1">
        <f t="array" ref="E8">INDEX(HoleParM,E7,0)</f>
        <v>3</v>
      </c>
      <c r="F8" s="4" cm="1">
        <f t="array" ref="F8">INDEX(HoleParM,F7,0)</f>
        <v>3</v>
      </c>
      <c r="G8" s="4" cm="1">
        <f t="array" ref="G8">INDEX(HoleParM,G7,0)</f>
        <v>4</v>
      </c>
      <c r="H8" s="4" t="s">
        <v>67</v>
      </c>
      <c r="I8" s="4" cm="1">
        <f t="array" ref="I8">INDEX(HoleParM,I7,0)</f>
        <v>4</v>
      </c>
      <c r="J8" s="4" cm="1">
        <f t="array" ref="J8">INDEX(HoleParM,J7,0)</f>
        <v>4</v>
      </c>
      <c r="K8" s="4" cm="1">
        <f t="array" ref="K8">INDEX(HoleParM,K7,0)</f>
        <v>5</v>
      </c>
      <c r="L8" s="4" cm="1">
        <f t="array" ref="L8">INDEX(HoleParM,L7,0)</f>
        <v>4</v>
      </c>
      <c r="M8" s="4" cm="1">
        <f t="array" ref="M8">INDEX(HoleParM,M7,0)</f>
        <v>5</v>
      </c>
      <c r="N8" s="4" cm="1">
        <f t="array" ref="N8">INDEX(HoleParM,N7,0)</f>
        <v>4</v>
      </c>
      <c r="O8" s="4" t="s">
        <v>68</v>
      </c>
      <c r="P8" s="4" cm="1">
        <f t="array" ref="P8">INDEX(HoleParM,P7,0)</f>
        <v>3</v>
      </c>
      <c r="Q8" s="4" cm="1">
        <f t="array" ref="Q8">INDEX(HoleParM,Q7,0)</f>
        <v>4</v>
      </c>
      <c r="R8" s="4" cm="1">
        <f t="array" ref="R8">INDEX(HoleParM,R7,0)</f>
        <v>4</v>
      </c>
      <c r="S8" s="4" cm="1">
        <f t="array" ref="S8">INDEX(HoleParM,S7,0)</f>
        <v>4</v>
      </c>
      <c r="T8" s="4" cm="1">
        <f t="array" ref="T8">INDEX(HoleParM,T7,0)</f>
        <v>3</v>
      </c>
      <c r="U8" s="4" cm="1">
        <f t="array" ref="U8">INDEX(HoleParM,U7,0)</f>
        <v>5</v>
      </c>
      <c r="V8" s="4" t="s">
        <v>69</v>
      </c>
      <c r="W8" s="5">
        <f>IF(SUM(B8:U8)&gt;0,SUM(B8:U8),"")</f>
        <v>72</v>
      </c>
    </row>
    <row r="9" spans="1:23" ht="15.75" x14ac:dyDescent="0.25">
      <c r="A9" t="str">
        <f ca="1">_xlfn.CONCAT(A3, " Strokes")</f>
        <v>Curt Balcerzak Strokes</v>
      </c>
      <c r="B9" cm="1">
        <f t="array" aca="1" ref="B9" ca="1">_xlfn.LET(_xlpm.hhcp,INDEX(HoleHandicapM,B$7,0),ROUNDDOWN($E3/18,0)+IF(MOD($E3,18)&gt;=_xlpm.hhcp,1,0))</f>
        <v>1</v>
      </c>
      <c r="C9" cm="1">
        <f t="array" aca="1" ref="C9" ca="1">_xlfn.LET(_xlpm.hhcp,INDEX(HoleHandicapM,C$7,0),ROUNDDOWN($E3/18,0)+IF(MOD($E3,18)&gt;=_xlpm.hhcp,1,0))</f>
        <v>1</v>
      </c>
      <c r="D9" cm="1">
        <f t="array" aca="1" ref="D9" ca="1">_xlfn.LET(_xlpm.hhcp,INDEX(HoleHandicapM,D$7,0),ROUNDDOWN($E3/18,0)+IF(MOD($E3,18)&gt;=_xlpm.hhcp,1,0))</f>
        <v>1</v>
      </c>
      <c r="E9" cm="1">
        <f t="array" aca="1" ref="E9" ca="1">_xlfn.LET(_xlpm.hhcp,INDEX(HoleHandicapM,E$7,0),ROUNDDOWN($E3/18,0)+IF(MOD($E3,18)&gt;=_xlpm.hhcp,1,0))</f>
        <v>0</v>
      </c>
      <c r="F9" cm="1">
        <f t="array" aca="1" ref="F9" ca="1">_xlfn.LET(_xlpm.hhcp,INDEX(HoleHandicapM,F$7,0),ROUNDDOWN($E3/18,0)+IF(MOD($E3,18)&gt;=_xlpm.hhcp,1,0))</f>
        <v>1</v>
      </c>
      <c r="G9" cm="1">
        <f t="array" aca="1" ref="G9" ca="1">_xlfn.LET(_xlpm.hhcp,INDEX(HoleHandicapM,G$7,0),ROUNDDOWN($E3/18,0)+IF(MOD($E3,18)&gt;=_xlpm.hhcp,1,0))</f>
        <v>0</v>
      </c>
      <c r="I9" cm="1">
        <f t="array" aca="1" ref="I9" ca="1">_xlfn.LET(_xlpm.hhcp,INDEX(HoleHandicapM,I$7,0),ROUNDDOWN($E3/18,0)+IF(MOD($E3,18)&gt;=_xlpm.hhcp,1,0))</f>
        <v>1</v>
      </c>
      <c r="J9" cm="1">
        <f t="array" aca="1" ref="J9" ca="1">_xlfn.LET(_xlpm.hhcp,INDEX(HoleHandicapM,J$7,0),ROUNDDOWN($E3/18,0)+IF(MOD($E3,18)&gt;=_xlpm.hhcp,1,0))</f>
        <v>1</v>
      </c>
      <c r="K9" cm="1">
        <f t="array" aca="1" ref="K9" ca="1">_xlfn.LET(_xlpm.hhcp,INDEX(HoleHandicapM,K$7,0),ROUNDDOWN($E3/18,0)+IF(MOD($E3,18)&gt;=_xlpm.hhcp,1,0))</f>
        <v>0</v>
      </c>
      <c r="L9" cm="1">
        <f t="array" aca="1" ref="L9" ca="1">_xlfn.LET(_xlpm.hhcp,INDEX(HoleHandicapM,L$7,0),ROUNDDOWN($E3/18,0)+IF(MOD($E3,18)&gt;=_xlpm.hhcp,1,0))</f>
        <v>0</v>
      </c>
      <c r="M9" cm="1">
        <f t="array" aca="1" ref="M9" ca="1">_xlfn.LET(_xlpm.hhcp,INDEX(HoleHandicapM,M$7,0),ROUNDDOWN($E3/18,0)+IF(MOD($E3,18)&gt;=_xlpm.hhcp,1,0))</f>
        <v>0</v>
      </c>
      <c r="N9" cm="1">
        <f t="array" aca="1" ref="N9" ca="1">_xlfn.LET(_xlpm.hhcp,INDEX(HoleHandicapM,N$7,0),ROUNDDOWN($E3/18,0)+IF(MOD($E3,18)&gt;=_xlpm.hhcp,1,0))</f>
        <v>1</v>
      </c>
      <c r="P9" cm="1">
        <f t="array" aca="1" ref="P9" ca="1">_xlfn.LET(_xlpm.hhcp,INDEX(HoleHandicapM,P$7,0),ROUNDDOWN($E3/18,0)+IF(MOD($E3,18)&gt;=_xlpm.hhcp,1,0))</f>
        <v>0</v>
      </c>
      <c r="Q9" cm="1">
        <f t="array" aca="1" ref="Q9" ca="1">_xlfn.LET(_xlpm.hhcp,INDEX(HoleHandicapM,Q$7,0),ROUNDDOWN($E3/18,0)+IF(MOD($E3,18)&gt;=_xlpm.hhcp,1,0))</f>
        <v>1</v>
      </c>
      <c r="R9" cm="1">
        <f t="array" aca="1" ref="R9" ca="1">_xlfn.LET(_xlpm.hhcp,INDEX(HoleHandicapM,R$7,0),ROUNDDOWN($E3/18,0)+IF(MOD($E3,18)&gt;=_xlpm.hhcp,1,0))</f>
        <v>1</v>
      </c>
      <c r="S9" cm="1">
        <f t="array" aca="1" ref="S9" ca="1">_xlfn.LET(_xlpm.hhcp,INDEX(HoleHandicapM,S$7,0),ROUNDDOWN($E3/18,0)+IF(MOD($E3,18)&gt;=_xlpm.hhcp,1,0))</f>
        <v>1</v>
      </c>
      <c r="T9" cm="1">
        <f t="array" aca="1" ref="T9" ca="1">_xlfn.LET(_xlpm.hhcp,INDEX(HoleHandicapM,T$7,0),ROUNDDOWN($E3/18,0)+IF(MOD($E3,18)&gt;=_xlpm.hhcp,1,0))</f>
        <v>1</v>
      </c>
      <c r="U9" cm="1">
        <f t="array" aca="1" ref="U9" ca="1">_xlfn.LET(_xlpm.hhcp,INDEX(HoleHandicapM,U$7,0),ROUNDDOWN($E3/18,0)+IF(MOD($E3,18)&gt;=_xlpm.hhcp,1,0))</f>
        <v>0</v>
      </c>
      <c r="W9" s="5">
        <f t="shared" ref="W9:W20" ca="1" si="0">IF(SUM(B9:U9)&gt;0,SUM(B9:U9),"")</f>
        <v>11</v>
      </c>
    </row>
    <row r="10" spans="1:23" ht="15.75" x14ac:dyDescent="0.25">
      <c r="A10" t="str">
        <f t="shared" ref="A10:A12" ca="1" si="1">_xlfn.CONCAT(A4, " Strokes")</f>
        <v>Scott O'Hare Strokes</v>
      </c>
      <c r="B10" cm="1">
        <f t="array" aca="1" ref="B10" ca="1">_xlfn.LET(_xlpm.hhcp,INDEX(HoleHandicapM,B$7,0),ROUNDDOWN($E4/18,0)+IF(MOD($E4,18)&gt;=_xlpm.hhcp,1,0))</f>
        <v>1</v>
      </c>
      <c r="C10" cm="1">
        <f t="array" aca="1" ref="C10" ca="1">_xlfn.LET(_xlpm.hhcp,INDEX(HoleHandicapM,C$7,0),ROUNDDOWN($E4/18,0)+IF(MOD($E4,18)&gt;=_xlpm.hhcp,1,0))</f>
        <v>1</v>
      </c>
      <c r="D10" cm="1">
        <f t="array" aca="1" ref="D10" ca="1">_xlfn.LET(_xlpm.hhcp,INDEX(HoleHandicapM,D$7,0),ROUNDDOWN($E4/18,0)+IF(MOD($E4,18)&gt;=_xlpm.hhcp,1,0))</f>
        <v>1</v>
      </c>
      <c r="E10" cm="1">
        <f t="array" aca="1" ref="E10" ca="1">_xlfn.LET(_xlpm.hhcp,INDEX(HoleHandicapM,E$7,0),ROUNDDOWN($E4/18,0)+IF(MOD($E4,18)&gt;=_xlpm.hhcp,1,0))</f>
        <v>0</v>
      </c>
      <c r="F10" cm="1">
        <f t="array" aca="1" ref="F10" ca="1">_xlfn.LET(_xlpm.hhcp,INDEX(HoleHandicapM,F$7,0),ROUNDDOWN($E4/18,0)+IF(MOD($E4,18)&gt;=_xlpm.hhcp,1,0))</f>
        <v>1</v>
      </c>
      <c r="G10" cm="1">
        <f t="array" aca="1" ref="G10" ca="1">_xlfn.LET(_xlpm.hhcp,INDEX(HoleHandicapM,G$7,0),ROUNDDOWN($E4/18,0)+IF(MOD($E4,18)&gt;=_xlpm.hhcp,1,0))</f>
        <v>0</v>
      </c>
      <c r="I10" cm="1">
        <f t="array" aca="1" ref="I10" ca="1">_xlfn.LET(_xlpm.hhcp,INDEX(HoleHandicapM,I$7,0),ROUNDDOWN($E4/18,0)+IF(MOD($E4,18)&gt;=_xlpm.hhcp,1,0))</f>
        <v>1</v>
      </c>
      <c r="J10" cm="1">
        <f t="array" aca="1" ref="J10" ca="1">_xlfn.LET(_xlpm.hhcp,INDEX(HoleHandicapM,J$7,0),ROUNDDOWN($E4/18,0)+IF(MOD($E4,18)&gt;=_xlpm.hhcp,1,0))</f>
        <v>1</v>
      </c>
      <c r="K10" cm="1">
        <f t="array" aca="1" ref="K10" ca="1">_xlfn.LET(_xlpm.hhcp,INDEX(HoleHandicapM,K$7,0),ROUNDDOWN($E4/18,0)+IF(MOD($E4,18)&gt;=_xlpm.hhcp,1,0))</f>
        <v>0</v>
      </c>
      <c r="L10" cm="1">
        <f t="array" aca="1" ref="L10" ca="1">_xlfn.LET(_xlpm.hhcp,INDEX(HoleHandicapM,L$7,0),ROUNDDOWN($E4/18,0)+IF(MOD($E4,18)&gt;=_xlpm.hhcp,1,0))</f>
        <v>0</v>
      </c>
      <c r="M10" cm="1">
        <f t="array" aca="1" ref="M10" ca="1">_xlfn.LET(_xlpm.hhcp,INDEX(HoleHandicapM,M$7,0),ROUNDDOWN($E4/18,0)+IF(MOD($E4,18)&gt;=_xlpm.hhcp,1,0))</f>
        <v>0</v>
      </c>
      <c r="N10" cm="1">
        <f t="array" aca="1" ref="N10" ca="1">_xlfn.LET(_xlpm.hhcp,INDEX(HoleHandicapM,N$7,0),ROUNDDOWN($E4/18,0)+IF(MOD($E4,18)&gt;=_xlpm.hhcp,1,0))</f>
        <v>1</v>
      </c>
      <c r="P10" cm="1">
        <f t="array" aca="1" ref="P10" ca="1">_xlfn.LET(_xlpm.hhcp,INDEX(HoleHandicapM,P$7,0),ROUNDDOWN($E4/18,0)+IF(MOD($E4,18)&gt;=_xlpm.hhcp,1,0))</f>
        <v>0</v>
      </c>
      <c r="Q10" cm="1">
        <f t="array" aca="1" ref="Q10" ca="1">_xlfn.LET(_xlpm.hhcp,INDEX(HoleHandicapM,Q$7,0),ROUNDDOWN($E4/18,0)+IF(MOD($E4,18)&gt;=_xlpm.hhcp,1,0))</f>
        <v>1</v>
      </c>
      <c r="R10" cm="1">
        <f t="array" aca="1" ref="R10" ca="1">_xlfn.LET(_xlpm.hhcp,INDEX(HoleHandicapM,R$7,0),ROUNDDOWN($E4/18,0)+IF(MOD($E4,18)&gt;=_xlpm.hhcp,1,0))</f>
        <v>1</v>
      </c>
      <c r="S10" cm="1">
        <f t="array" aca="1" ref="S10" ca="1">_xlfn.LET(_xlpm.hhcp,INDEX(HoleHandicapM,S$7,0),ROUNDDOWN($E4/18,0)+IF(MOD($E4,18)&gt;=_xlpm.hhcp,1,0))</f>
        <v>1</v>
      </c>
      <c r="T10" cm="1">
        <f t="array" aca="1" ref="T10" ca="1">_xlfn.LET(_xlpm.hhcp,INDEX(HoleHandicapM,T$7,0),ROUNDDOWN($E4/18,0)+IF(MOD($E4,18)&gt;=_xlpm.hhcp,1,0))</f>
        <v>1</v>
      </c>
      <c r="U10" cm="1">
        <f t="array" aca="1" ref="U10" ca="1">_xlfn.LET(_xlpm.hhcp,INDEX(HoleHandicapM,U$7,0),ROUNDDOWN($E4/18,0)+IF(MOD($E4,18)&gt;=_xlpm.hhcp,1,0))</f>
        <v>0</v>
      </c>
      <c r="W10" s="5">
        <f t="shared" ca="1" si="0"/>
        <v>11</v>
      </c>
    </row>
    <row r="11" spans="1:23" ht="15.75" x14ac:dyDescent="0.25">
      <c r="A11" t="str">
        <f t="shared" ca="1" si="1"/>
        <v>Ken Moon Strokes</v>
      </c>
      <c r="B11" cm="1">
        <f t="array" aca="1" ref="B11" ca="1">_xlfn.LET(_xlpm.hhcp,INDEX(HoleHandicapM,B$7,0),ROUNDDOWN($E5/18,0)+IF(MOD($E5,18)&gt;=_xlpm.hhcp,1,0))</f>
        <v>0</v>
      </c>
      <c r="C11" cm="1">
        <f t="array" aca="1" ref="C11" ca="1">_xlfn.LET(_xlpm.hhcp,INDEX(HoleHandicapM,C$7,0),ROUNDDOWN($E5/18,0)+IF(MOD($E5,18)&gt;=_xlpm.hhcp,1,0))</f>
        <v>0</v>
      </c>
      <c r="D11" cm="1">
        <f t="array" aca="1" ref="D11" ca="1">_xlfn.LET(_xlpm.hhcp,INDEX(HoleHandicapM,D$7,0),ROUNDDOWN($E5/18,0)+IF(MOD($E5,18)&gt;=_xlpm.hhcp,1,0))</f>
        <v>1</v>
      </c>
      <c r="E11" cm="1">
        <f t="array" aca="1" ref="E11" ca="1">_xlfn.LET(_xlpm.hhcp,INDEX(HoleHandicapM,E$7,0),ROUNDDOWN($E5/18,0)+IF(MOD($E5,18)&gt;=_xlpm.hhcp,1,0))</f>
        <v>0</v>
      </c>
      <c r="F11" cm="1">
        <f t="array" aca="1" ref="F11" ca="1">_xlfn.LET(_xlpm.hhcp,INDEX(HoleHandicapM,F$7,0),ROUNDDOWN($E5/18,0)+IF(MOD($E5,18)&gt;=_xlpm.hhcp,1,0))</f>
        <v>1</v>
      </c>
      <c r="G11" cm="1">
        <f t="array" aca="1" ref="G11" ca="1">_xlfn.LET(_xlpm.hhcp,INDEX(HoleHandicapM,G$7,0),ROUNDDOWN($E5/18,0)+IF(MOD($E5,18)&gt;=_xlpm.hhcp,1,0))</f>
        <v>0</v>
      </c>
      <c r="I11" cm="1">
        <f t="array" aca="1" ref="I11" ca="1">_xlfn.LET(_xlpm.hhcp,INDEX(HoleHandicapM,I$7,0),ROUNDDOWN($E5/18,0)+IF(MOD($E5,18)&gt;=_xlpm.hhcp,1,0))</f>
        <v>1</v>
      </c>
      <c r="J11" cm="1">
        <f t="array" aca="1" ref="J11" ca="1">_xlfn.LET(_xlpm.hhcp,INDEX(HoleHandicapM,J$7,0),ROUNDDOWN($E5/18,0)+IF(MOD($E5,18)&gt;=_xlpm.hhcp,1,0))</f>
        <v>0</v>
      </c>
      <c r="K11" cm="1">
        <f t="array" aca="1" ref="K11" ca="1">_xlfn.LET(_xlpm.hhcp,INDEX(HoleHandicapM,K$7,0),ROUNDDOWN($E5/18,0)+IF(MOD($E5,18)&gt;=_xlpm.hhcp,1,0))</f>
        <v>0</v>
      </c>
      <c r="L11" cm="1">
        <f t="array" aca="1" ref="L11" ca="1">_xlfn.LET(_xlpm.hhcp,INDEX(HoleHandicapM,L$7,0),ROUNDDOWN($E5/18,0)+IF(MOD($E5,18)&gt;=_xlpm.hhcp,1,0))</f>
        <v>0</v>
      </c>
      <c r="M11" cm="1">
        <f t="array" aca="1" ref="M11" ca="1">_xlfn.LET(_xlpm.hhcp,INDEX(HoleHandicapM,M$7,0),ROUNDDOWN($E5/18,0)+IF(MOD($E5,18)&gt;=_xlpm.hhcp,1,0))</f>
        <v>0</v>
      </c>
      <c r="N11" cm="1">
        <f t="array" aca="1" ref="N11" ca="1">_xlfn.LET(_xlpm.hhcp,INDEX(HoleHandicapM,N$7,0),ROUNDDOWN($E5/18,0)+IF(MOD($E5,18)&gt;=_xlpm.hhcp,1,0))</f>
        <v>0</v>
      </c>
      <c r="P11" cm="1">
        <f t="array" aca="1" ref="P11" ca="1">_xlfn.LET(_xlpm.hhcp,INDEX(HoleHandicapM,P$7,0),ROUNDDOWN($E5/18,0)+IF(MOD($E5,18)&gt;=_xlpm.hhcp,1,0))</f>
        <v>0</v>
      </c>
      <c r="Q11" cm="1">
        <f t="array" aca="1" ref="Q11" ca="1">_xlfn.LET(_xlpm.hhcp,INDEX(HoleHandicapM,Q$7,0),ROUNDDOWN($E5/18,0)+IF(MOD($E5,18)&gt;=_xlpm.hhcp,1,0))</f>
        <v>0</v>
      </c>
      <c r="R11" cm="1">
        <f t="array" aca="1" ref="R11" ca="1">_xlfn.LET(_xlpm.hhcp,INDEX(HoleHandicapM,R$7,0),ROUNDDOWN($E5/18,0)+IF(MOD($E5,18)&gt;=_xlpm.hhcp,1,0))</f>
        <v>1</v>
      </c>
      <c r="S11" cm="1">
        <f t="array" aca="1" ref="S11" ca="1">_xlfn.LET(_xlpm.hhcp,INDEX(HoleHandicapM,S$7,0),ROUNDDOWN($E5/18,0)+IF(MOD($E5,18)&gt;=_xlpm.hhcp,1,0))</f>
        <v>1</v>
      </c>
      <c r="T11" cm="1">
        <f t="array" aca="1" ref="T11" ca="1">_xlfn.LET(_xlpm.hhcp,INDEX(HoleHandicapM,T$7,0),ROUNDDOWN($E5/18,0)+IF(MOD($E5,18)&gt;=_xlpm.hhcp,1,0))</f>
        <v>1</v>
      </c>
      <c r="U11" cm="1">
        <f t="array" aca="1" ref="U11" ca="1">_xlfn.LET(_xlpm.hhcp,INDEX(HoleHandicapM,U$7,0),ROUNDDOWN($E5/18,0)+IF(MOD($E5,18)&gt;=_xlpm.hhcp,1,0))</f>
        <v>0</v>
      </c>
      <c r="W11" s="5">
        <f t="shared" ca="1" si="0"/>
        <v>6</v>
      </c>
    </row>
    <row r="12" spans="1:23" ht="15.75" x14ac:dyDescent="0.25">
      <c r="A12" t="str">
        <f t="shared" ca="1" si="1"/>
        <v>Patrick Shin Strokes</v>
      </c>
      <c r="B12" cm="1">
        <f t="array" aca="1" ref="B12" ca="1">_xlfn.LET(_xlpm.hhcp,INDEX(HoleHandicapM,B$7,0),ROUNDDOWN($E6/18,0)+IF(MOD($E6,18)&gt;=_xlpm.hhcp,1,0))</f>
        <v>0</v>
      </c>
      <c r="C12" cm="1">
        <f t="array" aca="1" ref="C12" ca="1">_xlfn.LET(_xlpm.hhcp,INDEX(HoleHandicapM,C$7,0),ROUNDDOWN($E6/18,0)+IF(MOD($E6,18)&gt;=_xlpm.hhcp,1,0))</f>
        <v>0</v>
      </c>
      <c r="D12" cm="1">
        <f t="array" aca="1" ref="D12" ca="1">_xlfn.LET(_xlpm.hhcp,INDEX(HoleHandicapM,D$7,0),ROUNDDOWN($E6/18,0)+IF(MOD($E6,18)&gt;=_xlpm.hhcp,1,0))</f>
        <v>1</v>
      </c>
      <c r="E12" cm="1">
        <f t="array" aca="1" ref="E12" ca="1">_xlfn.LET(_xlpm.hhcp,INDEX(HoleHandicapM,E$7,0),ROUNDDOWN($E6/18,0)+IF(MOD($E6,18)&gt;=_xlpm.hhcp,1,0))</f>
        <v>0</v>
      </c>
      <c r="F12" cm="1">
        <f t="array" aca="1" ref="F12" ca="1">_xlfn.LET(_xlpm.hhcp,INDEX(HoleHandicapM,F$7,0),ROUNDDOWN($E6/18,0)+IF(MOD($E6,18)&gt;=_xlpm.hhcp,1,0))</f>
        <v>0</v>
      </c>
      <c r="G12" cm="1">
        <f t="array" aca="1" ref="G12" ca="1">_xlfn.LET(_xlpm.hhcp,INDEX(HoleHandicapM,G$7,0),ROUNDDOWN($E6/18,0)+IF(MOD($E6,18)&gt;=_xlpm.hhcp,1,0))</f>
        <v>0</v>
      </c>
      <c r="I12" cm="1">
        <f t="array" aca="1" ref="I12" ca="1">_xlfn.LET(_xlpm.hhcp,INDEX(HoleHandicapM,I$7,0),ROUNDDOWN($E6/18,0)+IF(MOD($E6,18)&gt;=_xlpm.hhcp,1,0))</f>
        <v>0</v>
      </c>
      <c r="J12" cm="1">
        <f t="array" aca="1" ref="J12" ca="1">_xlfn.LET(_xlpm.hhcp,INDEX(HoleHandicapM,J$7,0),ROUNDDOWN($E6/18,0)+IF(MOD($E6,18)&gt;=_xlpm.hhcp,1,0))</f>
        <v>0</v>
      </c>
      <c r="K12" cm="1">
        <f t="array" aca="1" ref="K12" ca="1">_xlfn.LET(_xlpm.hhcp,INDEX(HoleHandicapM,K$7,0),ROUNDDOWN($E6/18,0)+IF(MOD($E6,18)&gt;=_xlpm.hhcp,1,0))</f>
        <v>0</v>
      </c>
      <c r="L12" cm="1">
        <f t="array" aca="1" ref="L12" ca="1">_xlfn.LET(_xlpm.hhcp,INDEX(HoleHandicapM,L$7,0),ROUNDDOWN($E6/18,0)+IF(MOD($E6,18)&gt;=_xlpm.hhcp,1,0))</f>
        <v>0</v>
      </c>
      <c r="M12" cm="1">
        <f t="array" aca="1" ref="M12" ca="1">_xlfn.LET(_xlpm.hhcp,INDEX(HoleHandicapM,M$7,0),ROUNDDOWN($E6/18,0)+IF(MOD($E6,18)&gt;=_xlpm.hhcp,1,0))</f>
        <v>0</v>
      </c>
      <c r="N12" cm="1">
        <f t="array" aca="1" ref="N12" ca="1">_xlfn.LET(_xlpm.hhcp,INDEX(HoleHandicapM,N$7,0),ROUNDDOWN($E6/18,0)+IF(MOD($E6,18)&gt;=_xlpm.hhcp,1,0))</f>
        <v>0</v>
      </c>
      <c r="P12" cm="1">
        <f t="array" aca="1" ref="P12" ca="1">_xlfn.LET(_xlpm.hhcp,INDEX(HoleHandicapM,P$7,0),ROUNDDOWN($E6/18,0)+IF(MOD($E6,18)&gt;=_xlpm.hhcp,1,0))</f>
        <v>0</v>
      </c>
      <c r="Q12" cm="1">
        <f t="array" aca="1" ref="Q12" ca="1">_xlfn.LET(_xlpm.hhcp,INDEX(HoleHandicapM,Q$7,0),ROUNDDOWN($E6/18,0)+IF(MOD($E6,18)&gt;=_xlpm.hhcp,1,0))</f>
        <v>0</v>
      </c>
      <c r="R12" cm="1">
        <f t="array" aca="1" ref="R12" ca="1">_xlfn.LET(_xlpm.hhcp,INDEX(HoleHandicapM,R$7,0),ROUNDDOWN($E6/18,0)+IF(MOD($E6,18)&gt;=_xlpm.hhcp,1,0))</f>
        <v>0</v>
      </c>
      <c r="S12" cm="1">
        <f t="array" aca="1" ref="S12" ca="1">_xlfn.LET(_xlpm.hhcp,INDEX(HoleHandicapM,S$7,0),ROUNDDOWN($E6/18,0)+IF(MOD($E6,18)&gt;=_xlpm.hhcp,1,0))</f>
        <v>0</v>
      </c>
      <c r="T12" cm="1">
        <f t="array" aca="1" ref="T12" ca="1">_xlfn.LET(_xlpm.hhcp,INDEX(HoleHandicapM,T$7,0),ROUNDDOWN($E6/18,0)+IF(MOD($E6,18)&gt;=_xlpm.hhcp,1,0))</f>
        <v>0</v>
      </c>
      <c r="U12" cm="1">
        <f t="array" aca="1" ref="U12" ca="1">_xlfn.LET(_xlpm.hhcp,INDEX(HoleHandicapM,U$7,0),ROUNDDOWN($E6/18,0)+IF(MOD($E6,18)&gt;=_xlpm.hhcp,1,0))</f>
        <v>0</v>
      </c>
      <c r="W12" s="5">
        <f t="shared" ca="1" si="0"/>
        <v>1</v>
      </c>
    </row>
    <row r="13" spans="1:23" ht="15.75" x14ac:dyDescent="0.25">
      <c r="A13" t="str">
        <f ca="1">A3</f>
        <v>Curt Balcerzak</v>
      </c>
      <c r="B13" s="12">
        <v>5</v>
      </c>
      <c r="C13" s="12">
        <v>5</v>
      </c>
      <c r="D13" s="12">
        <v>5</v>
      </c>
      <c r="E13" s="12">
        <v>3</v>
      </c>
      <c r="F13" s="12">
        <v>3</v>
      </c>
      <c r="G13" s="12">
        <v>4</v>
      </c>
      <c r="I13" s="12">
        <v>6</v>
      </c>
      <c r="J13" s="12">
        <v>4</v>
      </c>
      <c r="K13" s="12">
        <v>5</v>
      </c>
      <c r="L13" s="12">
        <v>4</v>
      </c>
      <c r="M13" s="12">
        <v>4</v>
      </c>
      <c r="N13" s="12">
        <v>7</v>
      </c>
      <c r="P13" s="12">
        <v>3</v>
      </c>
      <c r="Q13" s="12">
        <v>4</v>
      </c>
      <c r="R13" s="12">
        <v>5</v>
      </c>
      <c r="S13" s="12">
        <v>5</v>
      </c>
      <c r="T13" s="12">
        <v>3</v>
      </c>
      <c r="U13" s="12">
        <v>6</v>
      </c>
      <c r="V13" s="13"/>
      <c r="W13" s="5">
        <f t="shared" si="0"/>
        <v>81</v>
      </c>
    </row>
    <row r="14" spans="1:23" ht="15.75" x14ac:dyDescent="0.25">
      <c r="A14" t="str">
        <f ca="1">_xlfn.CONCAT(A3,"  Net")</f>
        <v>Curt Balcerzak  Net</v>
      </c>
      <c r="B14" s="12" cm="1">
        <f t="array" aca="1" ref="B14" ca="1">_xlfn.LET(_xlpm.player,(ROW()-12)/2,_xlpm.strokes,INDIRECT(ADDRESS(8+_xlpm.player,COLUMN())),_xlpm.score,INDIRECT(ADDRESS(ROW()-1,COLUMN())),IF(NOT(ISBLANK(_xlpm.score)),_xlpm.score-_xlpm.strokes,""))</f>
        <v>4</v>
      </c>
      <c r="C14" s="12" cm="1">
        <f t="array" aca="1" ref="C14" ca="1">_xlfn.LET(_xlpm.player,(ROW()-12)/2,_xlpm.strokes,INDIRECT(ADDRESS(8+_xlpm.player,COLUMN())),_xlpm.score,INDIRECT(ADDRESS(ROW()-1,COLUMN())),IF(NOT(ISBLANK(_xlpm.score)),_xlpm.score-_xlpm.strokes,""))</f>
        <v>4</v>
      </c>
      <c r="D14" s="12" cm="1">
        <f t="array" aca="1" ref="D14" ca="1">_xlfn.LET(_xlpm.player,(ROW()-12)/2,_xlpm.strokes,INDIRECT(ADDRESS(8+_xlpm.player,COLUMN())),_xlpm.score,INDIRECT(ADDRESS(ROW()-1,COLUMN())),IF(NOT(ISBLANK(_xlpm.score)),_xlpm.score-_xlpm.strokes,""))</f>
        <v>4</v>
      </c>
      <c r="E14" s="12" cm="1">
        <f t="array" aca="1" ref="E14" ca="1">_xlfn.LET(_xlpm.player,(ROW()-12)/2,_xlpm.strokes,INDIRECT(ADDRESS(8+_xlpm.player,COLUMN())),_xlpm.score,INDIRECT(ADDRESS(ROW()-1,COLUMN())),IF(NOT(ISBLANK(_xlpm.score)),_xlpm.score-_xlpm.strokes,""))</f>
        <v>3</v>
      </c>
      <c r="F14" s="12" cm="1">
        <f t="array" aca="1" ref="F14" ca="1">_xlfn.LET(_xlpm.player,(ROW()-12)/2,_xlpm.strokes,INDIRECT(ADDRESS(8+_xlpm.player,COLUMN())),_xlpm.score,INDIRECT(ADDRESS(ROW()-1,COLUMN())),IF(NOT(ISBLANK(_xlpm.score)),_xlpm.score-_xlpm.strokes,""))</f>
        <v>2</v>
      </c>
      <c r="G14" s="12" cm="1">
        <f t="array" aca="1" ref="G14" ca="1">_xlfn.LET(_xlpm.player,(ROW()-12)/2,_xlpm.strokes,INDIRECT(ADDRESS(8+_xlpm.player,COLUMN())),_xlpm.score,INDIRECT(ADDRESS(ROW()-1,COLUMN())),IF(NOT(ISBLANK(_xlpm.score)),_xlpm.score-_xlpm.strokes,""))</f>
        <v>4</v>
      </c>
      <c r="I14" s="12" cm="1">
        <f t="array" aca="1" ref="I14" ca="1">_xlfn.LET(_xlpm.player,(ROW()-12)/2,_xlpm.strokes,INDIRECT(ADDRESS(8+_xlpm.player,COLUMN())),_xlpm.score,INDIRECT(ADDRESS(ROW()-1,COLUMN())),IF(NOT(ISBLANK(_xlpm.score)),_xlpm.score-_xlpm.strokes,""))</f>
        <v>5</v>
      </c>
      <c r="J14" s="12" cm="1">
        <f t="array" aca="1" ref="J14" ca="1">_xlfn.LET(_xlpm.player,(ROW()-12)/2,_xlpm.strokes,INDIRECT(ADDRESS(8+_xlpm.player,COLUMN())),_xlpm.score,INDIRECT(ADDRESS(ROW()-1,COLUMN())),IF(NOT(ISBLANK(_xlpm.score)),_xlpm.score-_xlpm.strokes,""))</f>
        <v>3</v>
      </c>
      <c r="K14" s="12" cm="1">
        <f t="array" aca="1" ref="K14" ca="1">_xlfn.LET(_xlpm.player,(ROW()-12)/2,_xlpm.strokes,INDIRECT(ADDRESS(8+_xlpm.player,COLUMN())),_xlpm.score,INDIRECT(ADDRESS(ROW()-1,COLUMN())),IF(NOT(ISBLANK(_xlpm.score)),_xlpm.score-_xlpm.strokes,""))</f>
        <v>5</v>
      </c>
      <c r="L14" s="12" cm="1">
        <f t="array" aca="1" ref="L14" ca="1">_xlfn.LET(_xlpm.player,(ROW()-12)/2,_xlpm.strokes,INDIRECT(ADDRESS(8+_xlpm.player,COLUMN())),_xlpm.score,INDIRECT(ADDRESS(ROW()-1,COLUMN())),IF(NOT(ISBLANK(_xlpm.score)),_xlpm.score-_xlpm.strokes,""))</f>
        <v>4</v>
      </c>
      <c r="M14" s="12" cm="1">
        <f t="array" aca="1" ref="M14" ca="1">_xlfn.LET(_xlpm.player,(ROW()-12)/2,_xlpm.strokes,INDIRECT(ADDRESS(8+_xlpm.player,COLUMN())),_xlpm.score,INDIRECT(ADDRESS(ROW()-1,COLUMN())),IF(NOT(ISBLANK(_xlpm.score)),_xlpm.score-_xlpm.strokes,""))</f>
        <v>4</v>
      </c>
      <c r="N14" s="12" cm="1">
        <f t="array" aca="1" ref="N14" ca="1">_xlfn.LET(_xlpm.player,(ROW()-12)/2,_xlpm.strokes,INDIRECT(ADDRESS(8+_xlpm.player,COLUMN())),_xlpm.score,INDIRECT(ADDRESS(ROW()-1,COLUMN())),IF(NOT(ISBLANK(_xlpm.score)),_xlpm.score-_xlpm.strokes,""))</f>
        <v>6</v>
      </c>
      <c r="P14" s="12" cm="1">
        <f t="array" aca="1" ref="P14" ca="1">_xlfn.LET(_xlpm.player,(ROW()-12)/2,_xlpm.strokes,INDIRECT(ADDRESS(8+_xlpm.player,COLUMN())),_xlpm.score,INDIRECT(ADDRESS(ROW()-1,COLUMN())),IF(NOT(ISBLANK(_xlpm.score)),_xlpm.score-_xlpm.strokes,""))</f>
        <v>3</v>
      </c>
      <c r="Q14" s="12" cm="1">
        <f t="array" aca="1" ref="Q14" ca="1">_xlfn.LET(_xlpm.player,(ROW()-12)/2,_xlpm.strokes,INDIRECT(ADDRESS(8+_xlpm.player,COLUMN())),_xlpm.score,INDIRECT(ADDRESS(ROW()-1,COLUMN())),IF(NOT(ISBLANK(_xlpm.score)),_xlpm.score-_xlpm.strokes,""))</f>
        <v>3</v>
      </c>
      <c r="R14" s="12" cm="1">
        <f t="array" aca="1" ref="R14" ca="1">_xlfn.LET(_xlpm.player,(ROW()-12)/2,_xlpm.strokes,INDIRECT(ADDRESS(8+_xlpm.player,COLUMN())),_xlpm.score,INDIRECT(ADDRESS(ROW()-1,COLUMN())),IF(NOT(ISBLANK(_xlpm.score)),_xlpm.score-_xlpm.strokes,""))</f>
        <v>4</v>
      </c>
      <c r="S14" s="12" cm="1">
        <f t="array" aca="1" ref="S14" ca="1">_xlfn.LET(_xlpm.player,(ROW()-12)/2,_xlpm.strokes,INDIRECT(ADDRESS(8+_xlpm.player,COLUMN())),_xlpm.score,INDIRECT(ADDRESS(ROW()-1,COLUMN())),IF(NOT(ISBLANK(_xlpm.score)),_xlpm.score-_xlpm.strokes,""))</f>
        <v>4</v>
      </c>
      <c r="T14" s="12" cm="1">
        <f t="array" aca="1" ref="T14" ca="1">_xlfn.LET(_xlpm.player,(ROW()-12)/2,_xlpm.strokes,INDIRECT(ADDRESS(8+_xlpm.player,COLUMN())),_xlpm.score,INDIRECT(ADDRESS(ROW()-1,COLUMN())),IF(NOT(ISBLANK(_xlpm.score)),_xlpm.score-_xlpm.strokes,""))</f>
        <v>2</v>
      </c>
      <c r="U14" s="12" cm="1">
        <f t="array" aca="1" ref="U14" ca="1">_xlfn.LET(_xlpm.player,(ROW()-12)/2,_xlpm.strokes,INDIRECT(ADDRESS(8+_xlpm.player,COLUMN())),_xlpm.score,INDIRECT(ADDRESS(ROW()-1,COLUMN())),IF(NOT(ISBLANK(_xlpm.score)),_xlpm.score-_xlpm.strokes,""))</f>
        <v>6</v>
      </c>
      <c r="V14" s="13"/>
      <c r="W14" s="5">
        <f t="shared" ca="1" si="0"/>
        <v>70</v>
      </c>
    </row>
    <row r="15" spans="1:23" ht="15.75" x14ac:dyDescent="0.25">
      <c r="A15" t="str">
        <f ca="1">A4</f>
        <v>Scott O'Hare</v>
      </c>
      <c r="B15" s="12">
        <v>4</v>
      </c>
      <c r="C15" s="12">
        <v>6</v>
      </c>
      <c r="D15" s="12">
        <v>5</v>
      </c>
      <c r="E15" s="12">
        <v>3</v>
      </c>
      <c r="F15" s="12">
        <v>5</v>
      </c>
      <c r="G15" s="12">
        <v>5</v>
      </c>
      <c r="I15" s="13">
        <v>5</v>
      </c>
      <c r="J15" s="13">
        <v>5</v>
      </c>
      <c r="K15" s="13">
        <v>6</v>
      </c>
      <c r="L15" s="13">
        <v>5</v>
      </c>
      <c r="M15" s="13">
        <v>6</v>
      </c>
      <c r="N15" s="13">
        <v>5</v>
      </c>
      <c r="O15" s="13"/>
      <c r="P15" s="13">
        <v>5</v>
      </c>
      <c r="Q15" s="13">
        <v>5</v>
      </c>
      <c r="R15" s="13">
        <v>4</v>
      </c>
      <c r="S15" s="13">
        <v>4</v>
      </c>
      <c r="T15" s="13">
        <v>4</v>
      </c>
      <c r="U15" s="13">
        <v>5</v>
      </c>
      <c r="V15" s="13"/>
      <c r="W15" s="5">
        <f t="shared" si="0"/>
        <v>87</v>
      </c>
    </row>
    <row r="16" spans="1:23" ht="15.75" x14ac:dyDescent="0.25">
      <c r="A16" t="str">
        <f ca="1">_xlfn.CONCAT(A4,"  Net")</f>
        <v>Scott O'Hare  Net</v>
      </c>
      <c r="B16" s="12" cm="1">
        <f t="array" aca="1" ref="B16" ca="1">_xlfn.LET(_xlpm.player,(ROW()-12)/2,_xlpm.strokes,INDIRECT(ADDRESS(8+_xlpm.player,COLUMN())),_xlpm.score,INDIRECT(ADDRESS(ROW()-1,COLUMN())),IF(NOT(ISBLANK(_xlpm.score)),_xlpm.score-_xlpm.strokes,""))</f>
        <v>3</v>
      </c>
      <c r="C16" s="12" cm="1">
        <f t="array" aca="1" ref="C16" ca="1">_xlfn.LET(_xlpm.player,(ROW()-12)/2,_xlpm.strokes,INDIRECT(ADDRESS(8+_xlpm.player,COLUMN())),_xlpm.score,INDIRECT(ADDRESS(ROW()-1,COLUMN())),IF(NOT(ISBLANK(_xlpm.score)),_xlpm.score-_xlpm.strokes,""))</f>
        <v>5</v>
      </c>
      <c r="D16" s="12" cm="1">
        <f t="array" aca="1" ref="D16" ca="1">_xlfn.LET(_xlpm.player,(ROW()-12)/2,_xlpm.strokes,INDIRECT(ADDRESS(8+_xlpm.player,COLUMN())),_xlpm.score,INDIRECT(ADDRESS(ROW()-1,COLUMN())),IF(NOT(ISBLANK(_xlpm.score)),_xlpm.score-_xlpm.strokes,""))</f>
        <v>4</v>
      </c>
      <c r="E16" s="12" cm="1">
        <f t="array" aca="1" ref="E16" ca="1">_xlfn.LET(_xlpm.player,(ROW()-12)/2,_xlpm.strokes,INDIRECT(ADDRESS(8+_xlpm.player,COLUMN())),_xlpm.score,INDIRECT(ADDRESS(ROW()-1,COLUMN())),IF(NOT(ISBLANK(_xlpm.score)),_xlpm.score-_xlpm.strokes,""))</f>
        <v>3</v>
      </c>
      <c r="F16" s="12" cm="1">
        <f t="array" aca="1" ref="F16" ca="1">_xlfn.LET(_xlpm.player,(ROW()-12)/2,_xlpm.strokes,INDIRECT(ADDRESS(8+_xlpm.player,COLUMN())),_xlpm.score,INDIRECT(ADDRESS(ROW()-1,COLUMN())),IF(NOT(ISBLANK(_xlpm.score)),_xlpm.score-_xlpm.strokes,""))</f>
        <v>4</v>
      </c>
      <c r="G16" s="12" cm="1">
        <f t="array" aca="1" ref="G16" ca="1">_xlfn.LET(_xlpm.player,(ROW()-12)/2,_xlpm.strokes,INDIRECT(ADDRESS(8+_xlpm.player,COLUMN())),_xlpm.score,INDIRECT(ADDRESS(ROW()-1,COLUMN())),IF(NOT(ISBLANK(_xlpm.score)),_xlpm.score-_xlpm.strokes,""))</f>
        <v>5</v>
      </c>
      <c r="I16" s="13" cm="1">
        <f t="array" aca="1" ref="I16" ca="1">_xlfn.LET(_xlpm.player,(ROW()-12)/2,_xlpm.strokes,INDIRECT(ADDRESS(8+_xlpm.player,COLUMN())),_xlpm.score,INDIRECT(ADDRESS(ROW()-1,COLUMN())),IF(NOT(ISBLANK(_xlpm.score)),_xlpm.score-_xlpm.strokes,""))</f>
        <v>4</v>
      </c>
      <c r="J16" s="13" cm="1">
        <f t="array" aca="1" ref="J16" ca="1">_xlfn.LET(_xlpm.player,(ROW()-12)/2,_xlpm.strokes,INDIRECT(ADDRESS(8+_xlpm.player,COLUMN())),_xlpm.score,INDIRECT(ADDRESS(ROW()-1,COLUMN())),IF(NOT(ISBLANK(_xlpm.score)),_xlpm.score-_xlpm.strokes,""))</f>
        <v>4</v>
      </c>
      <c r="K16" s="13" cm="1">
        <f t="array" aca="1" ref="K16" ca="1">_xlfn.LET(_xlpm.player,(ROW()-12)/2,_xlpm.strokes,INDIRECT(ADDRESS(8+_xlpm.player,COLUMN())),_xlpm.score,INDIRECT(ADDRESS(ROW()-1,COLUMN())),IF(NOT(ISBLANK(_xlpm.score)),_xlpm.score-_xlpm.strokes,""))</f>
        <v>6</v>
      </c>
      <c r="L16" s="13" cm="1">
        <f t="array" aca="1" ref="L16" ca="1">_xlfn.LET(_xlpm.player,(ROW()-12)/2,_xlpm.strokes,INDIRECT(ADDRESS(8+_xlpm.player,COLUMN())),_xlpm.score,INDIRECT(ADDRESS(ROW()-1,COLUMN())),IF(NOT(ISBLANK(_xlpm.score)),_xlpm.score-_xlpm.strokes,""))</f>
        <v>5</v>
      </c>
      <c r="M16" s="13" cm="1">
        <f t="array" aca="1" ref="M16" ca="1">_xlfn.LET(_xlpm.player,(ROW()-12)/2,_xlpm.strokes,INDIRECT(ADDRESS(8+_xlpm.player,COLUMN())),_xlpm.score,INDIRECT(ADDRESS(ROW()-1,COLUMN())),IF(NOT(ISBLANK(_xlpm.score)),_xlpm.score-_xlpm.strokes,""))</f>
        <v>6</v>
      </c>
      <c r="N16" s="13" cm="1">
        <f t="array" aca="1" ref="N16" ca="1">_xlfn.LET(_xlpm.player,(ROW()-12)/2,_xlpm.strokes,INDIRECT(ADDRESS(8+_xlpm.player,COLUMN())),_xlpm.score,INDIRECT(ADDRESS(ROW()-1,COLUMN())),IF(NOT(ISBLANK(_xlpm.score)),_xlpm.score-_xlpm.strokes,""))</f>
        <v>4</v>
      </c>
      <c r="P16" s="13" cm="1">
        <f t="array" aca="1" ref="P16" ca="1">_xlfn.LET(_xlpm.player,(ROW()-12)/2,_xlpm.strokes,INDIRECT(ADDRESS(8+_xlpm.player,COLUMN())),_xlpm.score,INDIRECT(ADDRESS(ROW()-1,COLUMN())),IF(NOT(ISBLANK(_xlpm.score)),_xlpm.score-_xlpm.strokes,""))</f>
        <v>5</v>
      </c>
      <c r="Q16" s="13" cm="1">
        <f t="array" aca="1" ref="Q16" ca="1">_xlfn.LET(_xlpm.player,(ROW()-12)/2,_xlpm.strokes,INDIRECT(ADDRESS(8+_xlpm.player,COLUMN())),_xlpm.score,INDIRECT(ADDRESS(ROW()-1,COLUMN())),IF(NOT(ISBLANK(_xlpm.score)),_xlpm.score-_xlpm.strokes,""))</f>
        <v>4</v>
      </c>
      <c r="R16" s="13" cm="1">
        <f t="array" aca="1" ref="R16" ca="1">_xlfn.LET(_xlpm.player,(ROW()-12)/2,_xlpm.strokes,INDIRECT(ADDRESS(8+_xlpm.player,COLUMN())),_xlpm.score,INDIRECT(ADDRESS(ROW()-1,COLUMN())),IF(NOT(ISBLANK(_xlpm.score)),_xlpm.score-_xlpm.strokes,""))</f>
        <v>3</v>
      </c>
      <c r="S16" s="13" cm="1">
        <f t="array" aca="1" ref="S16" ca="1">_xlfn.LET(_xlpm.player,(ROW()-12)/2,_xlpm.strokes,INDIRECT(ADDRESS(8+_xlpm.player,COLUMN())),_xlpm.score,INDIRECT(ADDRESS(ROW()-1,COLUMN())),IF(NOT(ISBLANK(_xlpm.score)),_xlpm.score-_xlpm.strokes,""))</f>
        <v>3</v>
      </c>
      <c r="T16" s="13" cm="1">
        <f t="array" aca="1" ref="T16" ca="1">_xlfn.LET(_xlpm.player,(ROW()-12)/2,_xlpm.strokes,INDIRECT(ADDRESS(8+_xlpm.player,COLUMN())),_xlpm.score,INDIRECT(ADDRESS(ROW()-1,COLUMN())),IF(NOT(ISBLANK(_xlpm.score)),_xlpm.score-_xlpm.strokes,""))</f>
        <v>3</v>
      </c>
      <c r="U16" s="13" cm="1">
        <f t="array" aca="1" ref="U16" ca="1">_xlfn.LET(_xlpm.player,(ROW()-12)/2,_xlpm.strokes,INDIRECT(ADDRESS(8+_xlpm.player,COLUMN())),_xlpm.score,INDIRECT(ADDRESS(ROW()-1,COLUMN())),IF(NOT(ISBLANK(_xlpm.score)),_xlpm.score-_xlpm.strokes,""))</f>
        <v>5</v>
      </c>
      <c r="V16" s="13"/>
      <c r="W16" s="5">
        <f t="shared" ca="1" si="0"/>
        <v>76</v>
      </c>
    </row>
    <row r="17" spans="1:23" ht="15.75" x14ac:dyDescent="0.25">
      <c r="A17" t="str">
        <f ca="1">A5</f>
        <v>Ken Moon</v>
      </c>
      <c r="B17">
        <v>4</v>
      </c>
      <c r="C17">
        <v>5</v>
      </c>
      <c r="D17">
        <v>5</v>
      </c>
      <c r="E17">
        <v>4</v>
      </c>
      <c r="F17">
        <v>5</v>
      </c>
      <c r="G17">
        <v>5</v>
      </c>
      <c r="I17" s="12">
        <v>5</v>
      </c>
      <c r="J17" s="12">
        <v>5</v>
      </c>
      <c r="K17" s="12">
        <v>6</v>
      </c>
      <c r="L17" s="12">
        <v>4</v>
      </c>
      <c r="M17" s="12">
        <v>7</v>
      </c>
      <c r="N17" s="12">
        <v>7</v>
      </c>
      <c r="P17" s="13">
        <v>3</v>
      </c>
      <c r="Q17" s="13">
        <v>2</v>
      </c>
      <c r="R17" s="13">
        <v>6</v>
      </c>
      <c r="S17" s="13">
        <v>5</v>
      </c>
      <c r="T17" s="13">
        <v>3</v>
      </c>
      <c r="U17" s="13">
        <v>5</v>
      </c>
      <c r="V17" s="13"/>
      <c r="W17" s="5">
        <f t="shared" si="0"/>
        <v>86</v>
      </c>
    </row>
    <row r="18" spans="1:23" ht="15.75" x14ac:dyDescent="0.25">
      <c r="A18" t="str">
        <f ca="1">_xlfn.CONCAT(A5,"  Net")</f>
        <v>Ken Moon  Net</v>
      </c>
      <c r="B18" s="13" cm="1">
        <f t="array" aca="1" ref="B18" ca="1">_xlfn.LET(_xlpm.player,(ROW()-12)/2,_xlpm.strokes,INDIRECT(ADDRESS(8+_xlpm.player,COLUMN())),_xlpm.score,INDIRECT(ADDRESS(ROW()-1,COLUMN())),IF(NOT(ISBLANK(_xlpm.score)),_xlpm.score-_xlpm.strokes,""))</f>
        <v>4</v>
      </c>
      <c r="C18" s="13" cm="1">
        <f t="array" aca="1" ref="C18" ca="1">_xlfn.LET(_xlpm.player,(ROW()-12)/2,_xlpm.strokes,INDIRECT(ADDRESS(8+_xlpm.player,COLUMN())),_xlpm.score,INDIRECT(ADDRESS(ROW()-1,COLUMN())),IF(NOT(ISBLANK(_xlpm.score)),_xlpm.score-_xlpm.strokes,""))</f>
        <v>5</v>
      </c>
      <c r="D18" s="13" cm="1">
        <f t="array" aca="1" ref="D18" ca="1">_xlfn.LET(_xlpm.player,(ROW()-12)/2,_xlpm.strokes,INDIRECT(ADDRESS(8+_xlpm.player,COLUMN())),_xlpm.score,INDIRECT(ADDRESS(ROW()-1,COLUMN())),IF(NOT(ISBLANK(_xlpm.score)),_xlpm.score-_xlpm.strokes,""))</f>
        <v>4</v>
      </c>
      <c r="E18" s="13" cm="1">
        <f t="array" aca="1" ref="E18" ca="1">_xlfn.LET(_xlpm.player,(ROW()-12)/2,_xlpm.strokes,INDIRECT(ADDRESS(8+_xlpm.player,COLUMN())),_xlpm.score,INDIRECT(ADDRESS(ROW()-1,COLUMN())),IF(NOT(ISBLANK(_xlpm.score)),_xlpm.score-_xlpm.strokes,""))</f>
        <v>4</v>
      </c>
      <c r="F18" s="13" cm="1">
        <f t="array" aca="1" ref="F18" ca="1">_xlfn.LET(_xlpm.player,(ROW()-12)/2,_xlpm.strokes,INDIRECT(ADDRESS(8+_xlpm.player,COLUMN())),_xlpm.score,INDIRECT(ADDRESS(ROW()-1,COLUMN())),IF(NOT(ISBLANK(_xlpm.score)),_xlpm.score-_xlpm.strokes,""))</f>
        <v>4</v>
      </c>
      <c r="G18" s="13" cm="1">
        <f t="array" aca="1" ref="G18" ca="1">_xlfn.LET(_xlpm.player,(ROW()-12)/2,_xlpm.strokes,INDIRECT(ADDRESS(8+_xlpm.player,COLUMN())),_xlpm.score,INDIRECT(ADDRESS(ROW()-1,COLUMN())),IF(NOT(ISBLANK(_xlpm.score)),_xlpm.score-_xlpm.strokes,""))</f>
        <v>5</v>
      </c>
      <c r="I18" s="12" cm="1">
        <f t="array" aca="1" ref="I18" ca="1">_xlfn.LET(_xlpm.player,(ROW()-12)/2,_xlpm.strokes,INDIRECT(ADDRESS(8+_xlpm.player,COLUMN())),_xlpm.score,INDIRECT(ADDRESS(ROW()-1,COLUMN())),IF(NOT(ISBLANK(_xlpm.score)),_xlpm.score-_xlpm.strokes,""))</f>
        <v>4</v>
      </c>
      <c r="J18" s="12" cm="1">
        <f t="array" aca="1" ref="J18" ca="1">_xlfn.LET(_xlpm.player,(ROW()-12)/2,_xlpm.strokes,INDIRECT(ADDRESS(8+_xlpm.player,COLUMN())),_xlpm.score,INDIRECT(ADDRESS(ROW()-1,COLUMN())),IF(NOT(ISBLANK(_xlpm.score)),_xlpm.score-_xlpm.strokes,""))</f>
        <v>5</v>
      </c>
      <c r="K18" s="12" cm="1">
        <f t="array" aca="1" ref="K18" ca="1">_xlfn.LET(_xlpm.player,(ROW()-12)/2,_xlpm.strokes,INDIRECT(ADDRESS(8+_xlpm.player,COLUMN())),_xlpm.score,INDIRECT(ADDRESS(ROW()-1,COLUMN())),IF(NOT(ISBLANK(_xlpm.score)),_xlpm.score-_xlpm.strokes,""))</f>
        <v>6</v>
      </c>
      <c r="L18" s="12" cm="1">
        <f t="array" aca="1" ref="L18" ca="1">_xlfn.LET(_xlpm.player,(ROW()-12)/2,_xlpm.strokes,INDIRECT(ADDRESS(8+_xlpm.player,COLUMN())),_xlpm.score,INDIRECT(ADDRESS(ROW()-1,COLUMN())),IF(NOT(ISBLANK(_xlpm.score)),_xlpm.score-_xlpm.strokes,""))</f>
        <v>4</v>
      </c>
      <c r="M18" s="12" cm="1">
        <f t="array" aca="1" ref="M18" ca="1">_xlfn.LET(_xlpm.player,(ROW()-12)/2,_xlpm.strokes,INDIRECT(ADDRESS(8+_xlpm.player,COLUMN())),_xlpm.score,INDIRECT(ADDRESS(ROW()-1,COLUMN())),IF(NOT(ISBLANK(_xlpm.score)),_xlpm.score-_xlpm.strokes,""))</f>
        <v>7</v>
      </c>
      <c r="N18" s="12" cm="1">
        <f t="array" aca="1" ref="N18" ca="1">_xlfn.LET(_xlpm.player,(ROW()-12)/2,_xlpm.strokes,INDIRECT(ADDRESS(8+_xlpm.player,COLUMN())),_xlpm.score,INDIRECT(ADDRESS(ROW()-1,COLUMN())),IF(NOT(ISBLANK(_xlpm.score)),_xlpm.score-_xlpm.strokes,""))</f>
        <v>7</v>
      </c>
      <c r="P18" s="13" cm="1">
        <f t="array" aca="1" ref="P18" ca="1">_xlfn.LET(_xlpm.player,(ROW()-12)/2,_xlpm.strokes,INDIRECT(ADDRESS(8+_xlpm.player,COLUMN())),_xlpm.score,INDIRECT(ADDRESS(ROW()-1,COLUMN())),IF(NOT(ISBLANK(_xlpm.score)),_xlpm.score-_xlpm.strokes,""))</f>
        <v>3</v>
      </c>
      <c r="Q18" s="13" cm="1">
        <f t="array" aca="1" ref="Q18" ca="1">_xlfn.LET(_xlpm.player,(ROW()-12)/2,_xlpm.strokes,INDIRECT(ADDRESS(8+_xlpm.player,COLUMN())),_xlpm.score,INDIRECT(ADDRESS(ROW()-1,COLUMN())),IF(NOT(ISBLANK(_xlpm.score)),_xlpm.score-_xlpm.strokes,""))</f>
        <v>2</v>
      </c>
      <c r="R18" s="13" cm="1">
        <f t="array" aca="1" ref="R18" ca="1">_xlfn.LET(_xlpm.player,(ROW()-12)/2,_xlpm.strokes,INDIRECT(ADDRESS(8+_xlpm.player,COLUMN())),_xlpm.score,INDIRECT(ADDRESS(ROW()-1,COLUMN())),IF(NOT(ISBLANK(_xlpm.score)),_xlpm.score-_xlpm.strokes,""))</f>
        <v>5</v>
      </c>
      <c r="S18" s="13" cm="1">
        <f t="array" aca="1" ref="S18" ca="1">_xlfn.LET(_xlpm.player,(ROW()-12)/2,_xlpm.strokes,INDIRECT(ADDRESS(8+_xlpm.player,COLUMN())),_xlpm.score,INDIRECT(ADDRESS(ROW()-1,COLUMN())),IF(NOT(ISBLANK(_xlpm.score)),_xlpm.score-_xlpm.strokes,""))</f>
        <v>4</v>
      </c>
      <c r="T18" s="13" cm="1">
        <f t="array" aca="1" ref="T18" ca="1">_xlfn.LET(_xlpm.player,(ROW()-12)/2,_xlpm.strokes,INDIRECT(ADDRESS(8+_xlpm.player,COLUMN())),_xlpm.score,INDIRECT(ADDRESS(ROW()-1,COLUMN())),IF(NOT(ISBLANK(_xlpm.score)),_xlpm.score-_xlpm.strokes,""))</f>
        <v>2</v>
      </c>
      <c r="U18" s="13" cm="1">
        <f t="array" aca="1" ref="U18" ca="1">_xlfn.LET(_xlpm.player,(ROW()-12)/2,_xlpm.strokes,INDIRECT(ADDRESS(8+_xlpm.player,COLUMN())),_xlpm.score,INDIRECT(ADDRESS(ROW()-1,COLUMN())),IF(NOT(ISBLANK(_xlpm.score)),_xlpm.score-_xlpm.strokes,""))</f>
        <v>5</v>
      </c>
      <c r="V18" s="13"/>
      <c r="W18" s="5">
        <f t="shared" ca="1" si="0"/>
        <v>80</v>
      </c>
    </row>
    <row r="19" spans="1:23" ht="15.75" x14ac:dyDescent="0.25">
      <c r="A19" t="str">
        <f ca="1">A6</f>
        <v>Patrick Shin</v>
      </c>
      <c r="B19">
        <v>5</v>
      </c>
      <c r="C19">
        <v>5</v>
      </c>
      <c r="D19">
        <v>4</v>
      </c>
      <c r="E19">
        <v>3</v>
      </c>
      <c r="F19">
        <v>4</v>
      </c>
      <c r="G19">
        <v>4</v>
      </c>
      <c r="I19">
        <v>4</v>
      </c>
      <c r="J19">
        <v>4</v>
      </c>
      <c r="K19">
        <v>5</v>
      </c>
      <c r="L19">
        <v>4</v>
      </c>
      <c r="M19">
        <v>5</v>
      </c>
      <c r="N19">
        <v>6</v>
      </c>
      <c r="P19" s="12">
        <v>3</v>
      </c>
      <c r="Q19" s="12">
        <v>4</v>
      </c>
      <c r="R19" s="12">
        <v>3</v>
      </c>
      <c r="S19" s="12">
        <v>3</v>
      </c>
      <c r="T19" s="12">
        <v>2</v>
      </c>
      <c r="U19" s="12">
        <v>5</v>
      </c>
      <c r="V19" s="13"/>
      <c r="W19" s="5">
        <f t="shared" si="0"/>
        <v>73</v>
      </c>
    </row>
    <row r="20" spans="1:23" ht="15.75" x14ac:dyDescent="0.25">
      <c r="A20" t="str">
        <f ca="1">_xlfn.CONCAT(A6,"  Net")</f>
        <v>Patrick Shin  Net</v>
      </c>
      <c r="B20" s="13" cm="1">
        <f t="array" aca="1" ref="B20" ca="1">_xlfn.LET(_xlpm.player,(ROW()-12)/2,_xlpm.strokes,INDIRECT(ADDRESS(8+_xlpm.player,COLUMN())),_xlpm.score,INDIRECT(ADDRESS(ROW()-1,COLUMN())),IF(NOT(ISBLANK(_xlpm.score)),_xlpm.score-_xlpm.strokes,""))</f>
        <v>5</v>
      </c>
      <c r="C20" s="13" cm="1">
        <f t="array" aca="1" ref="C20" ca="1">_xlfn.LET(_xlpm.player,(ROW()-12)/2,_xlpm.strokes,INDIRECT(ADDRESS(8+_xlpm.player,COLUMN())),_xlpm.score,INDIRECT(ADDRESS(ROW()-1,COLUMN())),IF(NOT(ISBLANK(_xlpm.score)),_xlpm.score-_xlpm.strokes,""))</f>
        <v>5</v>
      </c>
      <c r="D20" s="13" cm="1">
        <f t="array" aca="1" ref="D20" ca="1">_xlfn.LET(_xlpm.player,(ROW()-12)/2,_xlpm.strokes,INDIRECT(ADDRESS(8+_xlpm.player,COLUMN())),_xlpm.score,INDIRECT(ADDRESS(ROW()-1,COLUMN())),IF(NOT(ISBLANK(_xlpm.score)),_xlpm.score-_xlpm.strokes,""))</f>
        <v>3</v>
      </c>
      <c r="E20" s="13" cm="1">
        <f t="array" aca="1" ref="E20" ca="1">_xlfn.LET(_xlpm.player,(ROW()-12)/2,_xlpm.strokes,INDIRECT(ADDRESS(8+_xlpm.player,COLUMN())),_xlpm.score,INDIRECT(ADDRESS(ROW()-1,COLUMN())),IF(NOT(ISBLANK(_xlpm.score)),_xlpm.score-_xlpm.strokes,""))</f>
        <v>3</v>
      </c>
      <c r="F20" s="13" cm="1">
        <f t="array" aca="1" ref="F20" ca="1">_xlfn.LET(_xlpm.player,(ROW()-12)/2,_xlpm.strokes,INDIRECT(ADDRESS(8+_xlpm.player,COLUMN())),_xlpm.score,INDIRECT(ADDRESS(ROW()-1,COLUMN())),IF(NOT(ISBLANK(_xlpm.score)),_xlpm.score-_xlpm.strokes,""))</f>
        <v>4</v>
      </c>
      <c r="G20" s="13" cm="1">
        <f t="array" aca="1" ref="G20" ca="1">_xlfn.LET(_xlpm.player,(ROW()-12)/2,_xlpm.strokes,INDIRECT(ADDRESS(8+_xlpm.player,COLUMN())),_xlpm.score,INDIRECT(ADDRESS(ROW()-1,COLUMN())),IF(NOT(ISBLANK(_xlpm.score)),_xlpm.score-_xlpm.strokes,""))</f>
        <v>4</v>
      </c>
      <c r="I20" s="13" cm="1">
        <f t="array" aca="1" ref="I20" ca="1">_xlfn.LET(_xlpm.player,(ROW()-12)/2,_xlpm.strokes,INDIRECT(ADDRESS(8+_xlpm.player,COLUMN())),_xlpm.score,INDIRECT(ADDRESS(ROW()-1,COLUMN())),IF(NOT(ISBLANK(_xlpm.score)),_xlpm.score-_xlpm.strokes,""))</f>
        <v>4</v>
      </c>
      <c r="J20" s="13" cm="1">
        <f t="array" aca="1" ref="J20" ca="1">_xlfn.LET(_xlpm.player,(ROW()-12)/2,_xlpm.strokes,INDIRECT(ADDRESS(8+_xlpm.player,COLUMN())),_xlpm.score,INDIRECT(ADDRESS(ROW()-1,COLUMN())),IF(NOT(ISBLANK(_xlpm.score)),_xlpm.score-_xlpm.strokes,""))</f>
        <v>4</v>
      </c>
      <c r="K20" s="13" cm="1">
        <f t="array" aca="1" ref="K20" ca="1">_xlfn.LET(_xlpm.player,(ROW()-12)/2,_xlpm.strokes,INDIRECT(ADDRESS(8+_xlpm.player,COLUMN())),_xlpm.score,INDIRECT(ADDRESS(ROW()-1,COLUMN())),IF(NOT(ISBLANK(_xlpm.score)),_xlpm.score-_xlpm.strokes,""))</f>
        <v>5</v>
      </c>
      <c r="L20" s="13" cm="1">
        <f t="array" aca="1" ref="L20" ca="1">_xlfn.LET(_xlpm.player,(ROW()-12)/2,_xlpm.strokes,INDIRECT(ADDRESS(8+_xlpm.player,COLUMN())),_xlpm.score,INDIRECT(ADDRESS(ROW()-1,COLUMN())),IF(NOT(ISBLANK(_xlpm.score)),_xlpm.score-_xlpm.strokes,""))</f>
        <v>4</v>
      </c>
      <c r="M20" s="13" cm="1">
        <f t="array" aca="1" ref="M20" ca="1">_xlfn.LET(_xlpm.player,(ROW()-12)/2,_xlpm.strokes,INDIRECT(ADDRESS(8+_xlpm.player,COLUMN())),_xlpm.score,INDIRECT(ADDRESS(ROW()-1,COLUMN())),IF(NOT(ISBLANK(_xlpm.score)),_xlpm.score-_xlpm.strokes,""))</f>
        <v>5</v>
      </c>
      <c r="N20" s="13" cm="1">
        <f t="array" aca="1" ref="N20" ca="1">_xlfn.LET(_xlpm.player,(ROW()-12)/2,_xlpm.strokes,INDIRECT(ADDRESS(8+_xlpm.player,COLUMN())),_xlpm.score,INDIRECT(ADDRESS(ROW()-1,COLUMN())),IF(NOT(ISBLANK(_xlpm.score)),_xlpm.score-_xlpm.strokes,""))</f>
        <v>6</v>
      </c>
      <c r="P20" s="12" cm="1">
        <f t="array" aca="1" ref="P20" ca="1">_xlfn.LET(_xlpm.player,(ROW()-12)/2,_xlpm.strokes,INDIRECT(ADDRESS(8+_xlpm.player,COLUMN())),_xlpm.score,INDIRECT(ADDRESS(ROW()-1,COLUMN())),IF(NOT(ISBLANK(_xlpm.score)),_xlpm.score-_xlpm.strokes,""))</f>
        <v>3</v>
      </c>
      <c r="Q20" s="12" cm="1">
        <f t="array" aca="1" ref="Q20" ca="1">_xlfn.LET(_xlpm.player,(ROW()-12)/2,_xlpm.strokes,INDIRECT(ADDRESS(8+_xlpm.player,COLUMN())),_xlpm.score,INDIRECT(ADDRESS(ROW()-1,COLUMN())),IF(NOT(ISBLANK(_xlpm.score)),_xlpm.score-_xlpm.strokes,""))</f>
        <v>4</v>
      </c>
      <c r="R20" s="12" cm="1">
        <f t="array" aca="1" ref="R20" ca="1">_xlfn.LET(_xlpm.player,(ROW()-12)/2,_xlpm.strokes,INDIRECT(ADDRESS(8+_xlpm.player,COLUMN())),_xlpm.score,INDIRECT(ADDRESS(ROW()-1,COLUMN())),IF(NOT(ISBLANK(_xlpm.score)),_xlpm.score-_xlpm.strokes,""))</f>
        <v>3</v>
      </c>
      <c r="S20" s="12" cm="1">
        <f t="array" aca="1" ref="S20" ca="1">_xlfn.LET(_xlpm.player,(ROW()-12)/2,_xlpm.strokes,INDIRECT(ADDRESS(8+_xlpm.player,COLUMN())),_xlpm.score,INDIRECT(ADDRESS(ROW()-1,COLUMN())),IF(NOT(ISBLANK(_xlpm.score)),_xlpm.score-_xlpm.strokes,""))</f>
        <v>3</v>
      </c>
      <c r="T20" s="12" cm="1">
        <f t="array" aca="1" ref="T20" ca="1">_xlfn.LET(_xlpm.player,(ROW()-12)/2,_xlpm.strokes,INDIRECT(ADDRESS(8+_xlpm.player,COLUMN())),_xlpm.score,INDIRECT(ADDRESS(ROW()-1,COLUMN())),IF(NOT(ISBLANK(_xlpm.score)),_xlpm.score-_xlpm.strokes,""))</f>
        <v>2</v>
      </c>
      <c r="U20" s="12" cm="1">
        <f t="array" aca="1" ref="U20" ca="1">_xlfn.LET(_xlpm.player,(ROW()-12)/2,_xlpm.strokes,INDIRECT(ADDRESS(8+_xlpm.player,COLUMN())),_xlpm.score,INDIRECT(ADDRESS(ROW()-1,COLUMN())),IF(NOT(ISBLANK(_xlpm.score)),_xlpm.score-_xlpm.strokes,""))</f>
        <v>5</v>
      </c>
      <c r="V20" s="13"/>
      <c r="W20" s="5">
        <f t="shared" ca="1" si="0"/>
        <v>72</v>
      </c>
    </row>
    <row r="21" spans="1:23" x14ac:dyDescent="0.25">
      <c r="A21" t="str">
        <f ca="1">_xlfn.CONCAT("Team ",($B$1-1)*2+1," Best Ball")</f>
        <v>Team 1 Best Ball</v>
      </c>
      <c r="B21" cm="1">
        <f t="array" aca="1" ref="B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C21" cm="1">
        <f t="array" aca="1" ref="C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D21" cm="1">
        <f t="array" aca="1" ref="D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E21" cm="1">
        <f t="array" aca="1" ref="E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F21" cm="1">
        <f t="array" aca="1" ref="F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2</v>
      </c>
      <c r="G21" cm="1">
        <f t="array" aca="1" ref="G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H21">
        <f ca="1">IF(B21="","",SUM(B21:G21))</f>
        <v>20</v>
      </c>
      <c r="I21" cm="1">
        <f t="array" aca="1" ref="I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J21" cm="1">
        <f t="array" aca="1" ref="J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K21" cm="1">
        <f t="array" aca="1" ref="K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5</v>
      </c>
      <c r="L21" cm="1">
        <f t="array" aca="1" ref="L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M21" cm="1">
        <f t="array" aca="1" ref="M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N21" cm="1">
        <f t="array" aca="1" ref="N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6</v>
      </c>
      <c r="O21">
        <f t="shared" ref="O21:O22" ca="1" si="2">IF(I21="","",SUM(I21:N21))</f>
        <v>26</v>
      </c>
      <c r="P21" cm="1">
        <f t="array" aca="1" ref="P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Q21" cm="1">
        <f t="array" aca="1" ref="Q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R21" cm="1">
        <f t="array" aca="1" ref="R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S21" cm="1">
        <f t="array" aca="1" ref="S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T21" cm="1">
        <f t="array" aca="1" ref="T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2</v>
      </c>
      <c r="U21" cm="1">
        <f t="array" aca="1" ref="U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5</v>
      </c>
      <c r="V21">
        <f t="shared" ref="V21:V22" ca="1" si="3">IF(P21="","",SUM(P21:U21))</f>
        <v>19</v>
      </c>
    </row>
    <row r="22" spans="1:23" x14ac:dyDescent="0.25">
      <c r="A22" t="str">
        <f ca="1">_xlfn.CONCAT("Team ",($B$1-1)*2+2," Best Ball")</f>
        <v>Team 2 Best Ball</v>
      </c>
      <c r="B22" cm="1">
        <f t="array" aca="1" ref="B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C22" cm="1">
        <f t="array" aca="1" ref="C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D22" cm="1">
        <f t="array" aca="1" ref="D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3</v>
      </c>
      <c r="E22" cm="1">
        <f t="array" aca="1" ref="E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3</v>
      </c>
      <c r="F22" cm="1">
        <f t="array" aca="1" ref="F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G22" cm="1">
        <f t="array" aca="1" ref="G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H22">
        <f ca="1">IF(B22="","",SUM(B22:G22))</f>
        <v>23</v>
      </c>
      <c r="I22" cm="1">
        <f t="array" aca="1" ref="I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J22" cm="1">
        <f t="array" aca="1" ref="J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K22" cm="1">
        <f t="array" aca="1" ref="K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L22" cm="1">
        <f t="array" aca="1" ref="L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M22" cm="1">
        <f t="array" aca="1" ref="M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N22" cm="1">
        <f t="array" aca="1" ref="N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O22">
        <f t="shared" ca="1" si="2"/>
        <v>26</v>
      </c>
      <c r="P22" cm="1">
        <f t="array" aca="1" ref="P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3</v>
      </c>
      <c r="Q22" cm="1">
        <f t="array" aca="1" ref="Q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2</v>
      </c>
      <c r="R22" cm="1">
        <f t="array" aca="1" ref="R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3</v>
      </c>
      <c r="S22" cm="1">
        <f t="array" aca="1" ref="S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3</v>
      </c>
      <c r="T22" cm="1">
        <f t="array" aca="1" ref="T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2</v>
      </c>
      <c r="U22" cm="1">
        <f t="array" aca="1" ref="U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V22">
        <f t="shared" ca="1" si="3"/>
        <v>18</v>
      </c>
    </row>
    <row r="23" spans="1:23" x14ac:dyDescent="0.25">
      <c r="A23" t="s">
        <v>51</v>
      </c>
      <c r="H23" t="str">
        <f ca="1">IF(NOT(H21=""),IF(H21&lt;H22,_xlfn.CONCAT("Team ",($B$1-1)*2+1),IF(H21=H22,"Push",_xlfn.CONCAT("Team ",($B$1-1)*2+2))),"")</f>
        <v>Team 1</v>
      </c>
      <c r="O23" t="str">
        <f ca="1">IF(NOT(O21=""),IF(O21&lt;O22,_xlfn.CONCAT("Team ",($B$1-1)*2+1),IF(O21=O22,"Push",_xlfn.CONCAT("Team ",($B$1-1)*2+2))),"")</f>
        <v>Push</v>
      </c>
      <c r="V23" t="str">
        <f ca="1">IF(NOT(V21=""),IF(V21&lt;V22,_xlfn.CONCAT("Team ",($B$1-1)*2+1),IF(V21=V22,"Push",_xlfn.CONCAT("Team ",($B$1-1)*2+2))),"")</f>
        <v>Team 2</v>
      </c>
    </row>
    <row r="24" spans="1:23" x14ac:dyDescent="0.25">
      <c r="A24" t="s">
        <v>52</v>
      </c>
      <c r="H24">
        <f ca="1">IF(NOT(H21=""),ABS(H21-H22),"")</f>
        <v>3</v>
      </c>
      <c r="O24">
        <f ca="1">IF(NOT(O21=""),ABS(O21-O22),"")</f>
        <v>0</v>
      </c>
      <c r="V24">
        <f ca="1">IF(NOT(V21=""),ABS(V21-V22),"")</f>
        <v>1</v>
      </c>
    </row>
    <row r="26" spans="1:23" x14ac:dyDescent="0.25">
      <c r="B26" t="s">
        <v>58</v>
      </c>
      <c r="C26" t="s">
        <v>59</v>
      </c>
      <c r="D26" t="s">
        <v>60</v>
      </c>
    </row>
    <row r="27" spans="1:23" x14ac:dyDescent="0.25">
      <c r="A27" t="s">
        <v>2</v>
      </c>
      <c r="B27" s="14" t="s">
        <v>55</v>
      </c>
      <c r="C27">
        <v>2</v>
      </c>
      <c r="D27" s="6">
        <v>15</v>
      </c>
      <c r="E27" t="s">
        <v>61</v>
      </c>
    </row>
    <row r="28" spans="1:23" x14ac:dyDescent="0.25">
      <c r="A28" s="12" t="s">
        <v>24</v>
      </c>
      <c r="B28" s="16" t="s">
        <v>56</v>
      </c>
      <c r="C28" s="12">
        <v>4</v>
      </c>
      <c r="D28" s="17">
        <v>25</v>
      </c>
      <c r="E28" s="12" t="s">
        <v>62</v>
      </c>
      <c r="F28" s="12"/>
      <c r="G28" s="12"/>
      <c r="H28" t="s">
        <v>70</v>
      </c>
    </row>
    <row r="29" spans="1:23" x14ac:dyDescent="0.25">
      <c r="A29" t="s">
        <v>43</v>
      </c>
      <c r="B29" s="15" t="s">
        <v>55</v>
      </c>
      <c r="C29">
        <v>-2</v>
      </c>
      <c r="D29" s="6">
        <v>15</v>
      </c>
      <c r="E29" t="s">
        <v>61</v>
      </c>
    </row>
    <row r="30" spans="1:23" x14ac:dyDescent="0.25">
      <c r="A30" t="s">
        <v>44</v>
      </c>
      <c r="B30" s="15" t="s">
        <v>57</v>
      </c>
      <c r="C30">
        <v>-4</v>
      </c>
      <c r="D30" s="6">
        <v>5</v>
      </c>
      <c r="E30" t="s">
        <v>63</v>
      </c>
    </row>
  </sheetData>
  <printOptions gridLines="1"/>
  <pageMargins left="0.7" right="0.7" top="0.75" bottom="0.75" header="0.3" footer="0.3"/>
  <pageSetup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21801-C350-420F-9439-6884F9BF3FB9}">
  <sheetPr>
    <pageSetUpPr fitToPage="1"/>
  </sheetPr>
  <dimension ref="A1:X30"/>
  <sheetViews>
    <sheetView workbookViewId="0">
      <selection activeCell="G22" sqref="G22"/>
    </sheetView>
  </sheetViews>
  <sheetFormatPr defaultRowHeight="15" x14ac:dyDescent="0.25"/>
  <cols>
    <col min="1" max="1" width="21.5703125" bestFit="1" customWidth="1"/>
    <col min="2" max="2" width="8.7109375" bestFit="1" customWidth="1"/>
    <col min="3" max="3" width="6.7109375" customWidth="1"/>
    <col min="4" max="4" width="7.140625" bestFit="1" customWidth="1"/>
    <col min="5" max="7" width="6.7109375" customWidth="1"/>
    <col min="8" max="8" width="9.42578125" bestFit="1" customWidth="1"/>
    <col min="9" max="14" width="6.7109375" customWidth="1"/>
    <col min="15" max="15" width="9.42578125" bestFit="1" customWidth="1"/>
    <col min="16" max="21" width="6.7109375" customWidth="1"/>
    <col min="22" max="22" width="9.5703125" bestFit="1" customWidth="1"/>
    <col min="23" max="23" width="6.7109375" customWidth="1"/>
  </cols>
  <sheetData>
    <row r="1" spans="1:24" x14ac:dyDescent="0.25">
      <c r="A1" t="s">
        <v>66</v>
      </c>
      <c r="B1" cm="1">
        <f t="array" aca="1" ref="B1" ca="1">_xlfn.LET(_xlpm.c,_xlfn.TEXTAFTER(CELL("filename",A1),"]"),_xlpm.a,_xlfn.TEXTSPLIT(_xlpm.c," "),_xlpm.foursome,VALUE(INDEX(_xlpm.a,1,2)),_xlpm.foursome)</f>
        <v>2</v>
      </c>
    </row>
    <row r="2" spans="1:24" ht="32.25" customHeight="1" x14ac:dyDescent="0.25">
      <c r="A2" t="s">
        <v>48</v>
      </c>
      <c r="B2" t="s">
        <v>37</v>
      </c>
      <c r="C2" t="s">
        <v>0</v>
      </c>
      <c r="D2" s="11" t="s">
        <v>49</v>
      </c>
      <c r="E2" t="s">
        <v>18</v>
      </c>
    </row>
    <row r="3" spans="1:24" x14ac:dyDescent="0.25">
      <c r="A3" t="str" cm="1">
        <f t="array" aca="1" ref="A3:C3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John Allen</v>
      </c>
      <c r="B3" t="str">
        <f ca="1"/>
        <v>White</v>
      </c>
      <c r="C3">
        <f ca="1"/>
        <v>27.2</v>
      </c>
      <c r="D3" cm="1">
        <f t="array" aca="1" ref="D3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25</v>
      </c>
      <c r="E3" cm="1">
        <f t="array" aca="1" ref="E3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22</v>
      </c>
    </row>
    <row r="4" spans="1:24" x14ac:dyDescent="0.25">
      <c r="A4" t="str" cm="1">
        <f t="array" aca="1" ref="A4:C4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Marcus Fast</v>
      </c>
      <c r="B4" t="str">
        <f ca="1"/>
        <v>White</v>
      </c>
      <c r="C4">
        <f ca="1"/>
        <v>37</v>
      </c>
      <c r="D4" cm="1">
        <f t="array" aca="1" ref="D4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36</v>
      </c>
      <c r="E4" cm="1">
        <f t="array" aca="1" ref="E4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30</v>
      </c>
    </row>
    <row r="5" spans="1:24" x14ac:dyDescent="0.25">
      <c r="A5" t="str" cm="1">
        <f t="array" aca="1" ref="A5:C5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Pete Friesen</v>
      </c>
      <c r="B5" t="str">
        <f ca="1"/>
        <v>White</v>
      </c>
      <c r="C5">
        <f ca="1"/>
        <v>33.200000000000003</v>
      </c>
      <c r="D5" cm="1">
        <f t="array" aca="1" ref="D5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32</v>
      </c>
      <c r="E5" cm="1">
        <f t="array" aca="1" ref="E5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27</v>
      </c>
    </row>
    <row r="6" spans="1:24" x14ac:dyDescent="0.25">
      <c r="A6" t="str" cm="1">
        <f t="array" aca="1" ref="A6:C6" ca="1">_xlfn.LET(_xlpm.foursome,$B$1,_xlpm.player,IF(MOD(ROW(),2)=1,1,2),_xlpm.team,ROUNDDOWN((ROW()-1)/2,0)+((_xlpm.foursome-1)*2),
_xlpm.playerRow,_xlfn.CHOOSEROWS(PlayerInfo,SUMPRODUCT((PlayerTeamNo=_xlpm.team)*(PlayerPlayerNo=_xlpm.player)*ROW(PlayerNames))-1),_xlpm.playerData,_xlfn.CHOOSECOLS(_xlpm.playerRow,1,6,2),_xlpm.playerData)</f>
        <v>Travis Hubbard</v>
      </c>
      <c r="B6" t="str">
        <f ca="1"/>
        <v>White</v>
      </c>
      <c r="C6">
        <f ca="1"/>
        <v>27.1</v>
      </c>
      <c r="D6" cm="1">
        <f t="array" aca="1" ref="D6" ca="1">_xlfn.LET(_xlpm.r,ROW(),_xlpm.c,COLUMN(),_xlpm.foursome,$B$1,_xlpm.player,IF(MOD(_xlpm.r,2)=1,1,2),_xlpm.team,ROUNDDOWN((_xlpm.r-1)/2,0)+((_xlpm.foursome-1)*2),
_xlpm.hcp,INDIRECT(ADDRESS(_xlpm.r,_xlpm.c-1)),_xlpm.tee,INDIRECT(ADDRESS(_xlpm.r,_xlpm.c-2)),_xlpm.gender,INDEX(PlayerGender,SUMPRODUCT((PlayerTeamNo=_xlpm.team)*(PlayerPlayerNo=_xlpm.player)*ROW(PlayerNames))-1),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,0))</f>
        <v>25</v>
      </c>
      <c r="E6" cm="1">
        <f t="array" aca="1" ref="E6" ca="1">_xlfn.LET(_xlpm.r,ROW(),_xlpm.c,COLUMN(),_xlpm.foursome,$B$1,_xlpm.player,IF(MOD(_xlpm.r,2)=1,1,2),_xlpm.team,ROUNDDOWN((_xlpm.r-1)/2,0)+((_xlpm.foursome-1)*2),
_xlpm.hcp,INDIRECT(ADDRESS(_xlpm.r,_xlpm.c-2)),_xlpm.tee,INDIRECT(ADDRESS(_xlpm.r,_xlpm.c-3)),_xlpm.gender,INDEX(PlayerGender,SUMPRODUCT((PlayerTeamNo=_xlpm.team)*(PlayerPlayerNo=_xlpm.player)*ROW(PlayerNames))-1),
_xlpm.teeInfo,IF(_xlpm.gender="M",MensTees,WomensTees),_xlpm.teeCol,_xlfn.CHOOSECOLS(_xlpm.teeInfo,MATCH(_xlpm.tee,_xlfn.CHOOSEROWS(_xlpm.teeInfo,1))),_xlpm.slope,INDEX(_xlpm.teeCol,2,1),_xlpm.rating,INDEX(_xlpm.teeCol,3,1),_xlpm.par,INDEX(_xlpm.teeCol,4,1),ROUND(((_xlpm.hcp*(_xlpm.slope/113))+(_xlpm.rating-_xlpm.par))*HandicapAllowance,0))</f>
        <v>22</v>
      </c>
    </row>
    <row r="7" spans="1:24" ht="15.75" x14ac:dyDescent="0.25">
      <c r="A7" s="2" t="s">
        <v>1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/>
      <c r="I7" s="3">
        <v>7</v>
      </c>
      <c r="J7" s="3">
        <v>8</v>
      </c>
      <c r="K7" s="3">
        <v>9</v>
      </c>
      <c r="L7" s="3">
        <v>10</v>
      </c>
      <c r="M7" s="3">
        <v>11</v>
      </c>
      <c r="N7" s="3">
        <v>12</v>
      </c>
      <c r="O7" s="3"/>
      <c r="P7" s="3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/>
      <c r="W7" s="3" t="s">
        <v>36</v>
      </c>
      <c r="X7" s="2"/>
    </row>
    <row r="8" spans="1:24" ht="15.75" x14ac:dyDescent="0.25">
      <c r="A8" s="2" t="s">
        <v>35</v>
      </c>
      <c r="B8" s="4" cm="1">
        <f t="array" ref="B8">INDEX(HoleParM,B7,0)</f>
        <v>4</v>
      </c>
      <c r="C8" s="4" cm="1">
        <f t="array" ref="C8">INDEX(HoleParM,C7,0)</f>
        <v>5</v>
      </c>
      <c r="D8" s="4" cm="1">
        <f t="array" ref="D8">INDEX(HoleParM,D7,0)</f>
        <v>4</v>
      </c>
      <c r="E8" s="4" cm="1">
        <f t="array" ref="E8">INDEX(HoleParM,E7,0)</f>
        <v>3</v>
      </c>
      <c r="F8" s="4" cm="1">
        <f t="array" ref="F8">INDEX(HoleParM,F7,0)</f>
        <v>3</v>
      </c>
      <c r="G8" s="4" cm="1">
        <f t="array" ref="G8">INDEX(HoleParM,G7,0)</f>
        <v>4</v>
      </c>
      <c r="H8" s="4" t="s">
        <v>67</v>
      </c>
      <c r="I8" s="4" cm="1">
        <f t="array" ref="I8">INDEX(HoleParM,I7,0)</f>
        <v>4</v>
      </c>
      <c r="J8" s="4" cm="1">
        <f t="array" ref="J8">INDEX(HoleParM,J7,0)</f>
        <v>4</v>
      </c>
      <c r="K8" s="4" cm="1">
        <f t="array" ref="K8">INDEX(HoleParM,K7,0)</f>
        <v>5</v>
      </c>
      <c r="L8" s="4" cm="1">
        <f t="array" ref="L8">INDEX(HoleParM,L7,0)</f>
        <v>4</v>
      </c>
      <c r="M8" s="4" cm="1">
        <f t="array" ref="M8">INDEX(HoleParM,M7,0)</f>
        <v>5</v>
      </c>
      <c r="N8" s="4" cm="1">
        <f t="array" ref="N8">INDEX(HoleParM,N7,0)</f>
        <v>4</v>
      </c>
      <c r="O8" s="4" t="s">
        <v>68</v>
      </c>
      <c r="P8" s="4" cm="1">
        <f t="array" ref="P8">INDEX(HoleParM,P7,0)</f>
        <v>3</v>
      </c>
      <c r="Q8" s="4" cm="1">
        <f t="array" ref="Q8">INDEX(HoleParM,Q7,0)</f>
        <v>4</v>
      </c>
      <c r="R8" s="4" cm="1">
        <f t="array" ref="R8">INDEX(HoleParM,R7,0)</f>
        <v>4</v>
      </c>
      <c r="S8" s="4" cm="1">
        <f t="array" ref="S8">INDEX(HoleParM,S7,0)</f>
        <v>4</v>
      </c>
      <c r="T8" s="4" cm="1">
        <f t="array" ref="T8">INDEX(HoleParM,T7,0)</f>
        <v>3</v>
      </c>
      <c r="U8" s="4" cm="1">
        <f t="array" ref="U8">INDEX(HoleParM,U7,0)</f>
        <v>5</v>
      </c>
      <c r="V8" s="4" t="s">
        <v>69</v>
      </c>
      <c r="W8" s="5">
        <f>IF(SUM(B8:U8)&gt;0,SUM(B8:U8),"")</f>
        <v>72</v>
      </c>
    </row>
    <row r="9" spans="1:24" ht="15.75" x14ac:dyDescent="0.25">
      <c r="A9" t="str">
        <f ca="1">_xlfn.CONCAT(A3, " Strokes")</f>
        <v>John Allen Strokes</v>
      </c>
      <c r="B9" cm="1">
        <f t="array" aca="1" ref="B9" ca="1">_xlfn.LET(_xlpm.hhcp,INDEX(HoleHandicapM,B$7,0),ROUNDDOWN($E3/18,0)+IF(MOD($E3,18)&gt;=_xlpm.hhcp,1,0))</f>
        <v>1</v>
      </c>
      <c r="C9" cm="1">
        <f t="array" aca="1" ref="C9" ca="1">_xlfn.LET(_xlpm.hhcp,INDEX(HoleHandicapM,C$7,0),ROUNDDOWN($E3/18,0)+IF(MOD($E3,18)&gt;=_xlpm.hhcp,1,0))</f>
        <v>1</v>
      </c>
      <c r="D9" cm="1">
        <f t="array" aca="1" ref="D9" ca="1">_xlfn.LET(_xlpm.hhcp,INDEX(HoleHandicapM,D$7,0),ROUNDDOWN($E3/18,0)+IF(MOD($E3,18)&gt;=_xlpm.hhcp,1,0))</f>
        <v>2</v>
      </c>
      <c r="E9" cm="1">
        <f t="array" aca="1" ref="E9" ca="1">_xlfn.LET(_xlpm.hhcp,INDEX(HoleHandicapM,E$7,0),ROUNDDOWN($E3/18,0)+IF(MOD($E3,18)&gt;=_xlpm.hhcp,1,0))</f>
        <v>1</v>
      </c>
      <c r="F9" cm="1">
        <f t="array" aca="1" ref="F9" ca="1">_xlfn.LET(_xlpm.hhcp,INDEX(HoleHandicapM,F$7,0),ROUNDDOWN($E3/18,0)+IF(MOD($E3,18)&gt;=_xlpm.hhcp,1,0))</f>
        <v>2</v>
      </c>
      <c r="G9" cm="1">
        <f t="array" aca="1" ref="G9" ca="1">_xlfn.LET(_xlpm.hhcp,INDEX(HoleHandicapM,G$7,0),ROUNDDOWN($E3/18,0)+IF(MOD($E3,18)&gt;=_xlpm.hhcp,1,0))</f>
        <v>1</v>
      </c>
      <c r="I9" cm="1">
        <f t="array" aca="1" ref="I9" ca="1">_xlfn.LET(_xlpm.hhcp,INDEX(HoleHandicapM,I$7,0),ROUNDDOWN($E3/18,0)+IF(MOD($E3,18)&gt;=_xlpm.hhcp,1,0))</f>
        <v>1</v>
      </c>
      <c r="J9" cm="1">
        <f t="array" aca="1" ref="J9" ca="1">_xlfn.LET(_xlpm.hhcp,INDEX(HoleHandicapM,J$7,0),ROUNDDOWN($E3/18,0)+IF(MOD($E3,18)&gt;=_xlpm.hhcp,1,0))</f>
        <v>1</v>
      </c>
      <c r="K9" cm="1">
        <f t="array" aca="1" ref="K9" ca="1">_xlfn.LET(_xlpm.hhcp,INDEX(HoleHandicapM,K$7,0),ROUNDDOWN($E3/18,0)+IF(MOD($E3,18)&gt;=_xlpm.hhcp,1,0))</f>
        <v>1</v>
      </c>
      <c r="L9" cm="1">
        <f t="array" aca="1" ref="L9" ca="1">_xlfn.LET(_xlpm.hhcp,INDEX(HoleHandicapM,L$7,0),ROUNDDOWN($E3/18,0)+IF(MOD($E3,18)&gt;=_xlpm.hhcp,1,0))</f>
        <v>1</v>
      </c>
      <c r="M9" cm="1">
        <f t="array" aca="1" ref="M9" ca="1">_xlfn.LET(_xlpm.hhcp,INDEX(HoleHandicapM,M$7,0),ROUNDDOWN($E3/18,0)+IF(MOD($E3,18)&gt;=_xlpm.hhcp,1,0))</f>
        <v>1</v>
      </c>
      <c r="N9" cm="1">
        <f t="array" aca="1" ref="N9" ca="1">_xlfn.LET(_xlpm.hhcp,INDEX(HoleHandicapM,N$7,0),ROUNDDOWN($E3/18,0)+IF(MOD($E3,18)&gt;=_xlpm.hhcp,1,0))</f>
        <v>1</v>
      </c>
      <c r="P9" cm="1">
        <f t="array" aca="1" ref="P9" ca="1">_xlfn.LET(_xlpm.hhcp,INDEX(HoleHandicapM,P$7,0),ROUNDDOWN($E3/18,0)+IF(MOD($E3,18)&gt;=_xlpm.hhcp,1,0))</f>
        <v>1</v>
      </c>
      <c r="Q9" cm="1">
        <f t="array" aca="1" ref="Q9" ca="1">_xlfn.LET(_xlpm.hhcp,INDEX(HoleHandicapM,Q$7,0),ROUNDDOWN($E3/18,0)+IF(MOD($E3,18)&gt;=_xlpm.hhcp,1,0))</f>
        <v>1</v>
      </c>
      <c r="R9" cm="1">
        <f t="array" aca="1" ref="R9" ca="1">_xlfn.LET(_xlpm.hhcp,INDEX(HoleHandicapM,R$7,0),ROUNDDOWN($E3/18,0)+IF(MOD($E3,18)&gt;=_xlpm.hhcp,1,0))</f>
        <v>1</v>
      </c>
      <c r="S9" cm="1">
        <f t="array" aca="1" ref="S9" ca="1">_xlfn.LET(_xlpm.hhcp,INDEX(HoleHandicapM,S$7,0),ROUNDDOWN($E3/18,0)+IF(MOD($E3,18)&gt;=_xlpm.hhcp,1,0))</f>
        <v>2</v>
      </c>
      <c r="T9" cm="1">
        <f t="array" aca="1" ref="T9" ca="1">_xlfn.LET(_xlpm.hhcp,INDEX(HoleHandicapM,T$7,0),ROUNDDOWN($E3/18,0)+IF(MOD($E3,18)&gt;=_xlpm.hhcp,1,0))</f>
        <v>2</v>
      </c>
      <c r="U9" cm="1">
        <f t="array" aca="1" ref="U9" ca="1">_xlfn.LET(_xlpm.hhcp,INDEX(HoleHandicapM,U$7,0),ROUNDDOWN($E3/18,0)+IF(MOD($E3,18)&gt;=_xlpm.hhcp,1,0))</f>
        <v>1</v>
      </c>
      <c r="W9" s="5">
        <f t="shared" ref="W9:W20" ca="1" si="0">IF(SUM(B9:U9)&gt;0,SUM(B9:U9),"")</f>
        <v>22</v>
      </c>
    </row>
    <row r="10" spans="1:24" ht="15.75" x14ac:dyDescent="0.25">
      <c r="A10" t="str">
        <f t="shared" ref="A10:A12" ca="1" si="1">_xlfn.CONCAT(A4, " Strokes")</f>
        <v>Marcus Fast Strokes</v>
      </c>
      <c r="B10" cm="1">
        <f t="array" aca="1" ref="B10" ca="1">_xlfn.LET(_xlpm.hhcp,INDEX(HoleHandicapM,B$7,0),ROUNDDOWN($E4/18,0)+IF(MOD($E4,18)&gt;=_xlpm.hhcp,1,0))</f>
        <v>2</v>
      </c>
      <c r="C10" cm="1">
        <f t="array" aca="1" ref="C10" ca="1">_xlfn.LET(_xlpm.hhcp,INDEX(HoleHandicapM,C$7,0),ROUNDDOWN($E4/18,0)+IF(MOD($E4,18)&gt;=_xlpm.hhcp,1,0))</f>
        <v>2</v>
      </c>
      <c r="D10" cm="1">
        <f t="array" aca="1" ref="D10" ca="1">_xlfn.LET(_xlpm.hhcp,INDEX(HoleHandicapM,D$7,0),ROUNDDOWN($E4/18,0)+IF(MOD($E4,18)&gt;=_xlpm.hhcp,1,0))</f>
        <v>2</v>
      </c>
      <c r="E10" cm="1">
        <f t="array" aca="1" ref="E10" ca="1">_xlfn.LET(_xlpm.hhcp,INDEX(HoleHandicapM,E$7,0),ROUNDDOWN($E4/18,0)+IF(MOD($E4,18)&gt;=_xlpm.hhcp,1,0))</f>
        <v>1</v>
      </c>
      <c r="F10" cm="1">
        <f t="array" aca="1" ref="F10" ca="1">_xlfn.LET(_xlpm.hhcp,INDEX(HoleHandicapM,F$7,0),ROUNDDOWN($E4/18,0)+IF(MOD($E4,18)&gt;=_xlpm.hhcp,1,0))</f>
        <v>2</v>
      </c>
      <c r="G10" cm="1">
        <f t="array" aca="1" ref="G10" ca="1">_xlfn.LET(_xlpm.hhcp,INDEX(HoleHandicapM,G$7,0),ROUNDDOWN($E4/18,0)+IF(MOD($E4,18)&gt;=_xlpm.hhcp,1,0))</f>
        <v>1</v>
      </c>
      <c r="I10" cm="1">
        <f t="array" aca="1" ref="I10" ca="1">_xlfn.LET(_xlpm.hhcp,INDEX(HoleHandicapM,I$7,0),ROUNDDOWN($E4/18,0)+IF(MOD($E4,18)&gt;=_xlpm.hhcp,1,0))</f>
        <v>2</v>
      </c>
      <c r="J10" cm="1">
        <f t="array" aca="1" ref="J10" ca="1">_xlfn.LET(_xlpm.hhcp,INDEX(HoleHandicapM,J$7,0),ROUNDDOWN($E4/18,0)+IF(MOD($E4,18)&gt;=_xlpm.hhcp,1,0))</f>
        <v>2</v>
      </c>
      <c r="K10" cm="1">
        <f t="array" aca="1" ref="K10" ca="1">_xlfn.LET(_xlpm.hhcp,INDEX(HoleHandicapM,K$7,0),ROUNDDOWN($E4/18,0)+IF(MOD($E4,18)&gt;=_xlpm.hhcp,1,0))</f>
        <v>1</v>
      </c>
      <c r="L10" cm="1">
        <f t="array" aca="1" ref="L10" ca="1">_xlfn.LET(_xlpm.hhcp,INDEX(HoleHandicapM,L$7,0),ROUNDDOWN($E4/18,0)+IF(MOD($E4,18)&gt;=_xlpm.hhcp,1,0))</f>
        <v>2</v>
      </c>
      <c r="M10" cm="1">
        <f t="array" aca="1" ref="M10" ca="1">_xlfn.LET(_xlpm.hhcp,INDEX(HoleHandicapM,M$7,0),ROUNDDOWN($E4/18,0)+IF(MOD($E4,18)&gt;=_xlpm.hhcp,1,0))</f>
        <v>1</v>
      </c>
      <c r="N10" cm="1">
        <f t="array" aca="1" ref="N10" ca="1">_xlfn.LET(_xlpm.hhcp,INDEX(HoleHandicapM,N$7,0),ROUNDDOWN($E4/18,0)+IF(MOD($E4,18)&gt;=_xlpm.hhcp,1,0))</f>
        <v>2</v>
      </c>
      <c r="P10" cm="1">
        <f t="array" aca="1" ref="P10" ca="1">_xlfn.LET(_xlpm.hhcp,INDEX(HoleHandicapM,P$7,0),ROUNDDOWN($E4/18,0)+IF(MOD($E4,18)&gt;=_xlpm.hhcp,1,0))</f>
        <v>1</v>
      </c>
      <c r="Q10" cm="1">
        <f t="array" aca="1" ref="Q10" ca="1">_xlfn.LET(_xlpm.hhcp,INDEX(HoleHandicapM,Q$7,0),ROUNDDOWN($E4/18,0)+IF(MOD($E4,18)&gt;=_xlpm.hhcp,1,0))</f>
        <v>2</v>
      </c>
      <c r="R10" cm="1">
        <f t="array" aca="1" ref="R10" ca="1">_xlfn.LET(_xlpm.hhcp,INDEX(HoleHandicapM,R$7,0),ROUNDDOWN($E4/18,0)+IF(MOD($E4,18)&gt;=_xlpm.hhcp,1,0))</f>
        <v>2</v>
      </c>
      <c r="S10" cm="1">
        <f t="array" aca="1" ref="S10" ca="1">_xlfn.LET(_xlpm.hhcp,INDEX(HoleHandicapM,S$7,0),ROUNDDOWN($E4/18,0)+IF(MOD($E4,18)&gt;=_xlpm.hhcp,1,0))</f>
        <v>2</v>
      </c>
      <c r="T10" cm="1">
        <f t="array" aca="1" ref="T10" ca="1">_xlfn.LET(_xlpm.hhcp,INDEX(HoleHandicapM,T$7,0),ROUNDDOWN($E4/18,0)+IF(MOD($E4,18)&gt;=_xlpm.hhcp,1,0))</f>
        <v>2</v>
      </c>
      <c r="U10" cm="1">
        <f t="array" aca="1" ref="U10" ca="1">_xlfn.LET(_xlpm.hhcp,INDEX(HoleHandicapM,U$7,0),ROUNDDOWN($E4/18,0)+IF(MOD($E4,18)&gt;=_xlpm.hhcp,1,0))</f>
        <v>1</v>
      </c>
      <c r="W10" s="5">
        <f t="shared" ca="1" si="0"/>
        <v>30</v>
      </c>
    </row>
    <row r="11" spans="1:24" ht="15.75" x14ac:dyDescent="0.25">
      <c r="A11" t="str">
        <f t="shared" ca="1" si="1"/>
        <v>Pete Friesen Strokes</v>
      </c>
      <c r="B11" cm="1">
        <f t="array" aca="1" ref="B11" ca="1">_xlfn.LET(_xlpm.hhcp,INDEX(HoleHandicapM,B$7,0),ROUNDDOWN($E5/18,0)+IF(MOD($E5,18)&gt;=_xlpm.hhcp,1,0))</f>
        <v>2</v>
      </c>
      <c r="C11" cm="1">
        <f t="array" aca="1" ref="C11" ca="1">_xlfn.LET(_xlpm.hhcp,INDEX(HoleHandicapM,C$7,0),ROUNDDOWN($E5/18,0)+IF(MOD($E5,18)&gt;=_xlpm.hhcp,1,0))</f>
        <v>1</v>
      </c>
      <c r="D11" cm="1">
        <f t="array" aca="1" ref="D11" ca="1">_xlfn.LET(_xlpm.hhcp,INDEX(HoleHandicapM,D$7,0),ROUNDDOWN($E5/18,0)+IF(MOD($E5,18)&gt;=_xlpm.hhcp,1,0))</f>
        <v>2</v>
      </c>
      <c r="E11" cm="1">
        <f t="array" aca="1" ref="E11" ca="1">_xlfn.LET(_xlpm.hhcp,INDEX(HoleHandicapM,E$7,0),ROUNDDOWN($E5/18,0)+IF(MOD($E5,18)&gt;=_xlpm.hhcp,1,0))</f>
        <v>1</v>
      </c>
      <c r="F11" cm="1">
        <f t="array" aca="1" ref="F11" ca="1">_xlfn.LET(_xlpm.hhcp,INDEX(HoleHandicapM,F$7,0),ROUNDDOWN($E5/18,0)+IF(MOD($E5,18)&gt;=_xlpm.hhcp,1,0))</f>
        <v>2</v>
      </c>
      <c r="G11" cm="1">
        <f t="array" aca="1" ref="G11" ca="1">_xlfn.LET(_xlpm.hhcp,INDEX(HoleHandicapM,G$7,0),ROUNDDOWN($E5/18,0)+IF(MOD($E5,18)&gt;=_xlpm.hhcp,1,0))</f>
        <v>1</v>
      </c>
      <c r="I11" cm="1">
        <f t="array" aca="1" ref="I11" ca="1">_xlfn.LET(_xlpm.hhcp,INDEX(HoleHandicapM,I$7,0),ROUNDDOWN($E5/18,0)+IF(MOD($E5,18)&gt;=_xlpm.hhcp,1,0))</f>
        <v>2</v>
      </c>
      <c r="J11" cm="1">
        <f t="array" aca="1" ref="J11" ca="1">_xlfn.LET(_xlpm.hhcp,INDEX(HoleHandicapM,J$7,0),ROUNDDOWN($E5/18,0)+IF(MOD($E5,18)&gt;=_xlpm.hhcp,1,0))</f>
        <v>2</v>
      </c>
      <c r="K11" cm="1">
        <f t="array" aca="1" ref="K11" ca="1">_xlfn.LET(_xlpm.hhcp,INDEX(HoleHandicapM,K$7,0),ROUNDDOWN($E5/18,0)+IF(MOD($E5,18)&gt;=_xlpm.hhcp,1,0))</f>
        <v>1</v>
      </c>
      <c r="L11" cm="1">
        <f t="array" aca="1" ref="L11" ca="1">_xlfn.LET(_xlpm.hhcp,INDEX(HoleHandicapM,L$7,0),ROUNDDOWN($E5/18,0)+IF(MOD($E5,18)&gt;=_xlpm.hhcp,1,0))</f>
        <v>1</v>
      </c>
      <c r="M11" cm="1">
        <f t="array" aca="1" ref="M11" ca="1">_xlfn.LET(_xlpm.hhcp,INDEX(HoleHandicapM,M$7,0),ROUNDDOWN($E5/18,0)+IF(MOD($E5,18)&gt;=_xlpm.hhcp,1,0))</f>
        <v>1</v>
      </c>
      <c r="N11" cm="1">
        <f t="array" aca="1" ref="N11" ca="1">_xlfn.LET(_xlpm.hhcp,INDEX(HoleHandicapM,N$7,0),ROUNDDOWN($E5/18,0)+IF(MOD($E5,18)&gt;=_xlpm.hhcp,1,0))</f>
        <v>1</v>
      </c>
      <c r="P11" cm="1">
        <f t="array" aca="1" ref="P11" ca="1">_xlfn.LET(_xlpm.hhcp,INDEX(HoleHandicapM,P$7,0),ROUNDDOWN($E5/18,0)+IF(MOD($E5,18)&gt;=_xlpm.hhcp,1,0))</f>
        <v>1</v>
      </c>
      <c r="Q11" cm="1">
        <f t="array" aca="1" ref="Q11" ca="1">_xlfn.LET(_xlpm.hhcp,INDEX(HoleHandicapM,Q$7,0),ROUNDDOWN($E5/18,0)+IF(MOD($E5,18)&gt;=_xlpm.hhcp,1,0))</f>
        <v>2</v>
      </c>
      <c r="R11" cm="1">
        <f t="array" aca="1" ref="R11" ca="1">_xlfn.LET(_xlpm.hhcp,INDEX(HoleHandicapM,R$7,0),ROUNDDOWN($E5/18,0)+IF(MOD($E5,18)&gt;=_xlpm.hhcp,1,0))</f>
        <v>2</v>
      </c>
      <c r="S11" cm="1">
        <f t="array" aca="1" ref="S11" ca="1">_xlfn.LET(_xlpm.hhcp,INDEX(HoleHandicapM,S$7,0),ROUNDDOWN($E5/18,0)+IF(MOD($E5,18)&gt;=_xlpm.hhcp,1,0))</f>
        <v>2</v>
      </c>
      <c r="T11" cm="1">
        <f t="array" aca="1" ref="T11" ca="1">_xlfn.LET(_xlpm.hhcp,INDEX(HoleHandicapM,T$7,0),ROUNDDOWN($E5/18,0)+IF(MOD($E5,18)&gt;=_xlpm.hhcp,1,0))</f>
        <v>2</v>
      </c>
      <c r="U11" cm="1">
        <f t="array" aca="1" ref="U11" ca="1">_xlfn.LET(_xlpm.hhcp,INDEX(HoleHandicapM,U$7,0),ROUNDDOWN($E5/18,0)+IF(MOD($E5,18)&gt;=_xlpm.hhcp,1,0))</f>
        <v>1</v>
      </c>
      <c r="W11" s="5">
        <f t="shared" ca="1" si="0"/>
        <v>27</v>
      </c>
    </row>
    <row r="12" spans="1:24" ht="15.75" x14ac:dyDescent="0.25">
      <c r="A12" t="str">
        <f t="shared" ca="1" si="1"/>
        <v>Travis Hubbard Strokes</v>
      </c>
      <c r="B12" cm="1">
        <f t="array" aca="1" ref="B12" ca="1">_xlfn.LET(_xlpm.hhcp,INDEX(HoleHandicapM,B$7,0),ROUNDDOWN($E6/18,0)+IF(MOD($E6,18)&gt;=_xlpm.hhcp,1,0))</f>
        <v>1</v>
      </c>
      <c r="C12" cm="1">
        <f t="array" aca="1" ref="C12" ca="1">_xlfn.LET(_xlpm.hhcp,INDEX(HoleHandicapM,C$7,0),ROUNDDOWN($E6/18,0)+IF(MOD($E6,18)&gt;=_xlpm.hhcp,1,0))</f>
        <v>1</v>
      </c>
      <c r="D12" cm="1">
        <f t="array" aca="1" ref="D12" ca="1">_xlfn.LET(_xlpm.hhcp,INDEX(HoleHandicapM,D$7,0),ROUNDDOWN($E6/18,0)+IF(MOD($E6,18)&gt;=_xlpm.hhcp,1,0))</f>
        <v>2</v>
      </c>
      <c r="E12" cm="1">
        <f t="array" aca="1" ref="E12" ca="1">_xlfn.LET(_xlpm.hhcp,INDEX(HoleHandicapM,E$7,0),ROUNDDOWN($E6/18,0)+IF(MOD($E6,18)&gt;=_xlpm.hhcp,1,0))</f>
        <v>1</v>
      </c>
      <c r="F12" cm="1">
        <f t="array" aca="1" ref="F12" ca="1">_xlfn.LET(_xlpm.hhcp,INDEX(HoleHandicapM,F$7,0),ROUNDDOWN($E6/18,0)+IF(MOD($E6,18)&gt;=_xlpm.hhcp,1,0))</f>
        <v>2</v>
      </c>
      <c r="G12" cm="1">
        <f t="array" aca="1" ref="G12" ca="1">_xlfn.LET(_xlpm.hhcp,INDEX(HoleHandicapM,G$7,0),ROUNDDOWN($E6/18,0)+IF(MOD($E6,18)&gt;=_xlpm.hhcp,1,0))</f>
        <v>1</v>
      </c>
      <c r="I12" cm="1">
        <f t="array" aca="1" ref="I12" ca="1">_xlfn.LET(_xlpm.hhcp,INDEX(HoleHandicapM,I$7,0),ROUNDDOWN($E6/18,0)+IF(MOD($E6,18)&gt;=_xlpm.hhcp,1,0))</f>
        <v>1</v>
      </c>
      <c r="J12" cm="1">
        <f t="array" aca="1" ref="J12" ca="1">_xlfn.LET(_xlpm.hhcp,INDEX(HoleHandicapM,J$7,0),ROUNDDOWN($E6/18,0)+IF(MOD($E6,18)&gt;=_xlpm.hhcp,1,0))</f>
        <v>1</v>
      </c>
      <c r="K12" cm="1">
        <f t="array" aca="1" ref="K12" ca="1">_xlfn.LET(_xlpm.hhcp,INDEX(HoleHandicapM,K$7,0),ROUNDDOWN($E6/18,0)+IF(MOD($E6,18)&gt;=_xlpm.hhcp,1,0))</f>
        <v>1</v>
      </c>
      <c r="L12" cm="1">
        <f t="array" aca="1" ref="L12" ca="1">_xlfn.LET(_xlpm.hhcp,INDEX(HoleHandicapM,L$7,0),ROUNDDOWN($E6/18,0)+IF(MOD($E6,18)&gt;=_xlpm.hhcp,1,0))</f>
        <v>1</v>
      </c>
      <c r="M12" cm="1">
        <f t="array" aca="1" ref="M12" ca="1">_xlfn.LET(_xlpm.hhcp,INDEX(HoleHandicapM,M$7,0),ROUNDDOWN($E6/18,0)+IF(MOD($E6,18)&gt;=_xlpm.hhcp,1,0))</f>
        <v>1</v>
      </c>
      <c r="N12" cm="1">
        <f t="array" aca="1" ref="N12" ca="1">_xlfn.LET(_xlpm.hhcp,INDEX(HoleHandicapM,N$7,0),ROUNDDOWN($E6/18,0)+IF(MOD($E6,18)&gt;=_xlpm.hhcp,1,0))</f>
        <v>1</v>
      </c>
      <c r="P12" cm="1">
        <f t="array" aca="1" ref="P12" ca="1">_xlfn.LET(_xlpm.hhcp,INDEX(HoleHandicapM,P$7,0),ROUNDDOWN($E6/18,0)+IF(MOD($E6,18)&gt;=_xlpm.hhcp,1,0))</f>
        <v>1</v>
      </c>
      <c r="Q12" cm="1">
        <f t="array" aca="1" ref="Q12" ca="1">_xlfn.LET(_xlpm.hhcp,INDEX(HoleHandicapM,Q$7,0),ROUNDDOWN($E6/18,0)+IF(MOD($E6,18)&gt;=_xlpm.hhcp,1,0))</f>
        <v>1</v>
      </c>
      <c r="R12" cm="1">
        <f t="array" aca="1" ref="R12" ca="1">_xlfn.LET(_xlpm.hhcp,INDEX(HoleHandicapM,R$7,0),ROUNDDOWN($E6/18,0)+IF(MOD($E6,18)&gt;=_xlpm.hhcp,1,0))</f>
        <v>1</v>
      </c>
      <c r="S12" cm="1">
        <f t="array" aca="1" ref="S12" ca="1">_xlfn.LET(_xlpm.hhcp,INDEX(HoleHandicapM,S$7,0),ROUNDDOWN($E6/18,0)+IF(MOD($E6,18)&gt;=_xlpm.hhcp,1,0))</f>
        <v>2</v>
      </c>
      <c r="T12" cm="1">
        <f t="array" aca="1" ref="T12" ca="1">_xlfn.LET(_xlpm.hhcp,INDEX(HoleHandicapM,T$7,0),ROUNDDOWN($E6/18,0)+IF(MOD($E6,18)&gt;=_xlpm.hhcp,1,0))</f>
        <v>2</v>
      </c>
      <c r="U12" cm="1">
        <f t="array" aca="1" ref="U12" ca="1">_xlfn.LET(_xlpm.hhcp,INDEX(HoleHandicapM,U$7,0),ROUNDDOWN($E6/18,0)+IF(MOD($E6,18)&gt;=_xlpm.hhcp,1,0))</f>
        <v>1</v>
      </c>
      <c r="W12" s="5">
        <f t="shared" ca="1" si="0"/>
        <v>22</v>
      </c>
    </row>
    <row r="13" spans="1:24" ht="15.75" x14ac:dyDescent="0.25">
      <c r="A13" t="str">
        <f ca="1">A3</f>
        <v>John Allen</v>
      </c>
      <c r="B13" s="12">
        <v>6</v>
      </c>
      <c r="C13" s="12">
        <v>7</v>
      </c>
      <c r="D13" s="12">
        <v>6</v>
      </c>
      <c r="E13" s="12">
        <v>6</v>
      </c>
      <c r="F13" s="12">
        <v>6</v>
      </c>
      <c r="G13" s="12">
        <v>6</v>
      </c>
      <c r="I13" s="12">
        <v>4</v>
      </c>
      <c r="J13" s="12">
        <v>4</v>
      </c>
      <c r="K13" s="12">
        <v>6</v>
      </c>
      <c r="L13" s="12">
        <v>6</v>
      </c>
      <c r="M13" s="12">
        <v>11</v>
      </c>
      <c r="N13" s="12">
        <v>5</v>
      </c>
      <c r="P13" s="12">
        <v>4</v>
      </c>
      <c r="Q13" s="12">
        <v>4</v>
      </c>
      <c r="R13" s="12">
        <v>5</v>
      </c>
      <c r="S13" s="12">
        <v>7</v>
      </c>
      <c r="T13" s="12">
        <v>4</v>
      </c>
      <c r="U13" s="12">
        <v>5</v>
      </c>
      <c r="V13" s="13"/>
      <c r="W13" s="5">
        <f t="shared" si="0"/>
        <v>102</v>
      </c>
    </row>
    <row r="14" spans="1:24" ht="15.75" x14ac:dyDescent="0.25">
      <c r="A14" t="str">
        <f ca="1">_xlfn.CONCAT(A3,"  Net")</f>
        <v>John Allen  Net</v>
      </c>
      <c r="B14" s="12" cm="1">
        <f t="array" aca="1" ref="B14" ca="1">_xlfn.LET(_xlpm.player,(ROW()-12)/2,_xlpm.strokes,INDIRECT(ADDRESS(8+_xlpm.player,COLUMN())),_xlpm.score,INDIRECT(ADDRESS(ROW()-1,COLUMN())),IF(NOT(ISBLANK(_xlpm.score)),_xlpm.score-_xlpm.strokes,""))</f>
        <v>5</v>
      </c>
      <c r="C14" s="12" cm="1">
        <f t="array" aca="1" ref="C14" ca="1">_xlfn.LET(_xlpm.player,(ROW()-12)/2,_xlpm.strokes,INDIRECT(ADDRESS(8+_xlpm.player,COLUMN())),_xlpm.score,INDIRECT(ADDRESS(ROW()-1,COLUMN())),IF(NOT(ISBLANK(_xlpm.score)),_xlpm.score-_xlpm.strokes,""))</f>
        <v>6</v>
      </c>
      <c r="D14" s="12" cm="1">
        <f t="array" aca="1" ref="D14" ca="1">_xlfn.LET(_xlpm.player,(ROW()-12)/2,_xlpm.strokes,INDIRECT(ADDRESS(8+_xlpm.player,COLUMN())),_xlpm.score,INDIRECT(ADDRESS(ROW()-1,COLUMN())),IF(NOT(ISBLANK(_xlpm.score)),_xlpm.score-_xlpm.strokes,""))</f>
        <v>4</v>
      </c>
      <c r="E14" s="12" cm="1">
        <f t="array" aca="1" ref="E14" ca="1">_xlfn.LET(_xlpm.player,(ROW()-12)/2,_xlpm.strokes,INDIRECT(ADDRESS(8+_xlpm.player,COLUMN())),_xlpm.score,INDIRECT(ADDRESS(ROW()-1,COLUMN())),IF(NOT(ISBLANK(_xlpm.score)),_xlpm.score-_xlpm.strokes,""))</f>
        <v>5</v>
      </c>
      <c r="F14" s="12" cm="1">
        <f t="array" aca="1" ref="F14" ca="1">_xlfn.LET(_xlpm.player,(ROW()-12)/2,_xlpm.strokes,INDIRECT(ADDRESS(8+_xlpm.player,COLUMN())),_xlpm.score,INDIRECT(ADDRESS(ROW()-1,COLUMN())),IF(NOT(ISBLANK(_xlpm.score)),_xlpm.score-_xlpm.strokes,""))</f>
        <v>4</v>
      </c>
      <c r="G14" s="12" cm="1">
        <f t="array" aca="1" ref="G14" ca="1">_xlfn.LET(_xlpm.player,(ROW()-12)/2,_xlpm.strokes,INDIRECT(ADDRESS(8+_xlpm.player,COLUMN())),_xlpm.score,INDIRECT(ADDRESS(ROW()-1,COLUMN())),IF(NOT(ISBLANK(_xlpm.score)),_xlpm.score-_xlpm.strokes,""))</f>
        <v>5</v>
      </c>
      <c r="I14" s="12" cm="1">
        <f t="array" aca="1" ref="I14" ca="1">_xlfn.LET(_xlpm.player,(ROW()-12)/2,_xlpm.strokes,INDIRECT(ADDRESS(8+_xlpm.player,COLUMN())),_xlpm.score,INDIRECT(ADDRESS(ROW()-1,COLUMN())),IF(NOT(ISBLANK(_xlpm.score)),_xlpm.score-_xlpm.strokes,""))</f>
        <v>3</v>
      </c>
      <c r="J14" s="12" cm="1">
        <f t="array" aca="1" ref="J14" ca="1">_xlfn.LET(_xlpm.player,(ROW()-12)/2,_xlpm.strokes,INDIRECT(ADDRESS(8+_xlpm.player,COLUMN())),_xlpm.score,INDIRECT(ADDRESS(ROW()-1,COLUMN())),IF(NOT(ISBLANK(_xlpm.score)),_xlpm.score-_xlpm.strokes,""))</f>
        <v>3</v>
      </c>
      <c r="K14" s="12" cm="1">
        <f t="array" aca="1" ref="K14" ca="1">_xlfn.LET(_xlpm.player,(ROW()-12)/2,_xlpm.strokes,INDIRECT(ADDRESS(8+_xlpm.player,COLUMN())),_xlpm.score,INDIRECT(ADDRESS(ROW()-1,COLUMN())),IF(NOT(ISBLANK(_xlpm.score)),_xlpm.score-_xlpm.strokes,""))</f>
        <v>5</v>
      </c>
      <c r="L14" s="12" cm="1">
        <f t="array" aca="1" ref="L14" ca="1">_xlfn.LET(_xlpm.player,(ROW()-12)/2,_xlpm.strokes,INDIRECT(ADDRESS(8+_xlpm.player,COLUMN())),_xlpm.score,INDIRECT(ADDRESS(ROW()-1,COLUMN())),IF(NOT(ISBLANK(_xlpm.score)),_xlpm.score-_xlpm.strokes,""))</f>
        <v>5</v>
      </c>
      <c r="M14" s="12" cm="1">
        <f t="array" aca="1" ref="M14" ca="1">_xlfn.LET(_xlpm.player,(ROW()-12)/2,_xlpm.strokes,INDIRECT(ADDRESS(8+_xlpm.player,COLUMN())),_xlpm.score,INDIRECT(ADDRESS(ROW()-1,COLUMN())),IF(NOT(ISBLANK(_xlpm.score)),_xlpm.score-_xlpm.strokes,""))</f>
        <v>10</v>
      </c>
      <c r="N14" s="12" cm="1">
        <f t="array" aca="1" ref="N14" ca="1">_xlfn.LET(_xlpm.player,(ROW()-12)/2,_xlpm.strokes,INDIRECT(ADDRESS(8+_xlpm.player,COLUMN())),_xlpm.score,INDIRECT(ADDRESS(ROW()-1,COLUMN())),IF(NOT(ISBLANK(_xlpm.score)),_xlpm.score-_xlpm.strokes,""))</f>
        <v>4</v>
      </c>
      <c r="P14" s="12" cm="1">
        <f t="array" aca="1" ref="P14" ca="1">_xlfn.LET(_xlpm.player,(ROW()-12)/2,_xlpm.strokes,INDIRECT(ADDRESS(8+_xlpm.player,COLUMN())),_xlpm.score,INDIRECT(ADDRESS(ROW()-1,COLUMN())),IF(NOT(ISBLANK(_xlpm.score)),_xlpm.score-_xlpm.strokes,""))</f>
        <v>3</v>
      </c>
      <c r="Q14" s="12" cm="1">
        <f t="array" aca="1" ref="Q14" ca="1">_xlfn.LET(_xlpm.player,(ROW()-12)/2,_xlpm.strokes,INDIRECT(ADDRESS(8+_xlpm.player,COLUMN())),_xlpm.score,INDIRECT(ADDRESS(ROW()-1,COLUMN())),IF(NOT(ISBLANK(_xlpm.score)),_xlpm.score-_xlpm.strokes,""))</f>
        <v>3</v>
      </c>
      <c r="R14" s="12" cm="1">
        <f t="array" aca="1" ref="R14" ca="1">_xlfn.LET(_xlpm.player,(ROW()-12)/2,_xlpm.strokes,INDIRECT(ADDRESS(8+_xlpm.player,COLUMN())),_xlpm.score,INDIRECT(ADDRESS(ROW()-1,COLUMN())),IF(NOT(ISBLANK(_xlpm.score)),_xlpm.score-_xlpm.strokes,""))</f>
        <v>4</v>
      </c>
      <c r="S14" s="12" cm="1">
        <f t="array" aca="1" ref="S14" ca="1">_xlfn.LET(_xlpm.player,(ROW()-12)/2,_xlpm.strokes,INDIRECT(ADDRESS(8+_xlpm.player,COLUMN())),_xlpm.score,INDIRECT(ADDRESS(ROW()-1,COLUMN())),IF(NOT(ISBLANK(_xlpm.score)),_xlpm.score-_xlpm.strokes,""))</f>
        <v>5</v>
      </c>
      <c r="T14" s="12" cm="1">
        <f t="array" aca="1" ref="T14" ca="1">_xlfn.LET(_xlpm.player,(ROW()-12)/2,_xlpm.strokes,INDIRECT(ADDRESS(8+_xlpm.player,COLUMN())),_xlpm.score,INDIRECT(ADDRESS(ROW()-1,COLUMN())),IF(NOT(ISBLANK(_xlpm.score)),_xlpm.score-_xlpm.strokes,""))</f>
        <v>2</v>
      </c>
      <c r="U14" s="12" cm="1">
        <f t="array" aca="1" ref="U14" ca="1">_xlfn.LET(_xlpm.player,(ROW()-12)/2,_xlpm.strokes,INDIRECT(ADDRESS(8+_xlpm.player,COLUMN())),_xlpm.score,INDIRECT(ADDRESS(ROW()-1,COLUMN())),IF(NOT(ISBLANK(_xlpm.score)),_xlpm.score-_xlpm.strokes,""))</f>
        <v>4</v>
      </c>
      <c r="V14" s="13"/>
      <c r="W14" s="5">
        <f t="shared" ca="1" si="0"/>
        <v>80</v>
      </c>
    </row>
    <row r="15" spans="1:24" ht="15.75" x14ac:dyDescent="0.25">
      <c r="A15" t="str">
        <f ca="1">A4</f>
        <v>Marcus Fast</v>
      </c>
      <c r="B15" s="12">
        <v>5</v>
      </c>
      <c r="C15" s="12">
        <v>11</v>
      </c>
      <c r="D15" s="12">
        <v>10</v>
      </c>
      <c r="E15" s="12">
        <v>6</v>
      </c>
      <c r="F15" s="12">
        <v>5</v>
      </c>
      <c r="G15" s="12">
        <v>6</v>
      </c>
      <c r="I15" s="13">
        <v>6</v>
      </c>
      <c r="J15" s="13">
        <v>9</v>
      </c>
      <c r="K15" s="13">
        <v>7</v>
      </c>
      <c r="L15" s="13">
        <v>5</v>
      </c>
      <c r="M15" s="13">
        <v>7</v>
      </c>
      <c r="N15" s="13">
        <v>7</v>
      </c>
      <c r="O15" s="13"/>
      <c r="P15" s="13">
        <v>7</v>
      </c>
      <c r="Q15" s="13">
        <v>8</v>
      </c>
      <c r="R15" s="13">
        <v>6</v>
      </c>
      <c r="S15" s="13">
        <v>8</v>
      </c>
      <c r="T15" s="13">
        <v>6</v>
      </c>
      <c r="U15" s="13">
        <v>8</v>
      </c>
      <c r="W15" s="5">
        <f t="shared" si="0"/>
        <v>127</v>
      </c>
    </row>
    <row r="16" spans="1:24" ht="15.75" x14ac:dyDescent="0.25">
      <c r="A16" t="str">
        <f ca="1">_xlfn.CONCAT(A4,"  Net")</f>
        <v>Marcus Fast  Net</v>
      </c>
      <c r="B16" s="12" cm="1">
        <f t="array" aca="1" ref="B16" ca="1">_xlfn.LET(_xlpm.player,(ROW()-12)/2,_xlpm.strokes,INDIRECT(ADDRESS(8+_xlpm.player,COLUMN())),_xlpm.score,INDIRECT(ADDRESS(ROW()-1,COLUMN())),IF(NOT(ISBLANK(_xlpm.score)),_xlpm.score-_xlpm.strokes,""))</f>
        <v>3</v>
      </c>
      <c r="C16" s="12" cm="1">
        <f t="array" aca="1" ref="C16" ca="1">_xlfn.LET(_xlpm.player,(ROW()-12)/2,_xlpm.strokes,INDIRECT(ADDRESS(8+_xlpm.player,COLUMN())),_xlpm.score,INDIRECT(ADDRESS(ROW()-1,COLUMN())),IF(NOT(ISBLANK(_xlpm.score)),_xlpm.score-_xlpm.strokes,""))</f>
        <v>9</v>
      </c>
      <c r="D16" s="12" cm="1">
        <f t="array" aca="1" ref="D16" ca="1">_xlfn.LET(_xlpm.player,(ROW()-12)/2,_xlpm.strokes,INDIRECT(ADDRESS(8+_xlpm.player,COLUMN())),_xlpm.score,INDIRECT(ADDRESS(ROW()-1,COLUMN())),IF(NOT(ISBLANK(_xlpm.score)),_xlpm.score-_xlpm.strokes,""))</f>
        <v>8</v>
      </c>
      <c r="E16" s="12" cm="1">
        <f t="array" aca="1" ref="E16" ca="1">_xlfn.LET(_xlpm.player,(ROW()-12)/2,_xlpm.strokes,INDIRECT(ADDRESS(8+_xlpm.player,COLUMN())),_xlpm.score,INDIRECT(ADDRESS(ROW()-1,COLUMN())),IF(NOT(ISBLANK(_xlpm.score)),_xlpm.score-_xlpm.strokes,""))</f>
        <v>5</v>
      </c>
      <c r="F16" s="12" cm="1">
        <f t="array" aca="1" ref="F16" ca="1">_xlfn.LET(_xlpm.player,(ROW()-12)/2,_xlpm.strokes,INDIRECT(ADDRESS(8+_xlpm.player,COLUMN())),_xlpm.score,INDIRECT(ADDRESS(ROW()-1,COLUMN())),IF(NOT(ISBLANK(_xlpm.score)),_xlpm.score-_xlpm.strokes,""))</f>
        <v>3</v>
      </c>
      <c r="G16" s="12" cm="1">
        <f t="array" aca="1" ref="G16" ca="1">_xlfn.LET(_xlpm.player,(ROW()-12)/2,_xlpm.strokes,INDIRECT(ADDRESS(8+_xlpm.player,COLUMN())),_xlpm.score,INDIRECT(ADDRESS(ROW()-1,COLUMN())),IF(NOT(ISBLANK(_xlpm.score)),_xlpm.score-_xlpm.strokes,""))</f>
        <v>5</v>
      </c>
      <c r="I16" s="13" cm="1">
        <f t="array" aca="1" ref="I16" ca="1">_xlfn.LET(_xlpm.player,(ROW()-12)/2,_xlpm.strokes,INDIRECT(ADDRESS(8+_xlpm.player,COLUMN())),_xlpm.score,INDIRECT(ADDRESS(ROW()-1,COLUMN())),IF(NOT(ISBLANK(_xlpm.score)),_xlpm.score-_xlpm.strokes,""))</f>
        <v>4</v>
      </c>
      <c r="J16" s="13" cm="1">
        <f t="array" aca="1" ref="J16" ca="1">_xlfn.LET(_xlpm.player,(ROW()-12)/2,_xlpm.strokes,INDIRECT(ADDRESS(8+_xlpm.player,COLUMN())),_xlpm.score,INDIRECT(ADDRESS(ROW()-1,COLUMN())),IF(NOT(ISBLANK(_xlpm.score)),_xlpm.score-_xlpm.strokes,""))</f>
        <v>7</v>
      </c>
      <c r="K16" s="13" cm="1">
        <f t="array" aca="1" ref="K16" ca="1">_xlfn.LET(_xlpm.player,(ROW()-12)/2,_xlpm.strokes,INDIRECT(ADDRESS(8+_xlpm.player,COLUMN())),_xlpm.score,INDIRECT(ADDRESS(ROW()-1,COLUMN())),IF(NOT(ISBLANK(_xlpm.score)),_xlpm.score-_xlpm.strokes,""))</f>
        <v>6</v>
      </c>
      <c r="L16" s="13" cm="1">
        <f t="array" aca="1" ref="L16" ca="1">_xlfn.LET(_xlpm.player,(ROW()-12)/2,_xlpm.strokes,INDIRECT(ADDRESS(8+_xlpm.player,COLUMN())),_xlpm.score,INDIRECT(ADDRESS(ROW()-1,COLUMN())),IF(NOT(ISBLANK(_xlpm.score)),_xlpm.score-_xlpm.strokes,""))</f>
        <v>3</v>
      </c>
      <c r="M16" s="13" cm="1">
        <f t="array" aca="1" ref="M16" ca="1">_xlfn.LET(_xlpm.player,(ROW()-12)/2,_xlpm.strokes,INDIRECT(ADDRESS(8+_xlpm.player,COLUMN())),_xlpm.score,INDIRECT(ADDRESS(ROW()-1,COLUMN())),IF(NOT(ISBLANK(_xlpm.score)),_xlpm.score-_xlpm.strokes,""))</f>
        <v>6</v>
      </c>
      <c r="N16" s="13" cm="1">
        <f t="array" aca="1" ref="N16" ca="1">_xlfn.LET(_xlpm.player,(ROW()-12)/2,_xlpm.strokes,INDIRECT(ADDRESS(8+_xlpm.player,COLUMN())),_xlpm.score,INDIRECT(ADDRESS(ROW()-1,COLUMN())),IF(NOT(ISBLANK(_xlpm.score)),_xlpm.score-_xlpm.strokes,""))</f>
        <v>5</v>
      </c>
      <c r="P16" s="13" cm="1">
        <f t="array" aca="1" ref="P16" ca="1">_xlfn.LET(_xlpm.player,(ROW()-12)/2,_xlpm.strokes,INDIRECT(ADDRESS(8+_xlpm.player,COLUMN())),_xlpm.score,INDIRECT(ADDRESS(ROW()-1,COLUMN())),IF(NOT(ISBLANK(_xlpm.score)),_xlpm.score-_xlpm.strokes,""))</f>
        <v>6</v>
      </c>
      <c r="Q16" s="13" cm="1">
        <f t="array" aca="1" ref="Q16" ca="1">_xlfn.LET(_xlpm.player,(ROW()-12)/2,_xlpm.strokes,INDIRECT(ADDRESS(8+_xlpm.player,COLUMN())),_xlpm.score,INDIRECT(ADDRESS(ROW()-1,COLUMN())),IF(NOT(ISBLANK(_xlpm.score)),_xlpm.score-_xlpm.strokes,""))</f>
        <v>6</v>
      </c>
      <c r="R16" s="13" cm="1">
        <f t="array" aca="1" ref="R16" ca="1">_xlfn.LET(_xlpm.player,(ROW()-12)/2,_xlpm.strokes,INDIRECT(ADDRESS(8+_xlpm.player,COLUMN())),_xlpm.score,INDIRECT(ADDRESS(ROW()-1,COLUMN())),IF(NOT(ISBLANK(_xlpm.score)),_xlpm.score-_xlpm.strokes,""))</f>
        <v>4</v>
      </c>
      <c r="S16" s="13" cm="1">
        <f t="array" aca="1" ref="S16" ca="1">_xlfn.LET(_xlpm.player,(ROW()-12)/2,_xlpm.strokes,INDIRECT(ADDRESS(8+_xlpm.player,COLUMN())),_xlpm.score,INDIRECT(ADDRESS(ROW()-1,COLUMN())),IF(NOT(ISBLANK(_xlpm.score)),_xlpm.score-_xlpm.strokes,""))</f>
        <v>6</v>
      </c>
      <c r="T16" s="13" cm="1">
        <f t="array" aca="1" ref="T16" ca="1">_xlfn.LET(_xlpm.player,(ROW()-12)/2,_xlpm.strokes,INDIRECT(ADDRESS(8+_xlpm.player,COLUMN())),_xlpm.score,INDIRECT(ADDRESS(ROW()-1,COLUMN())),IF(NOT(ISBLANK(_xlpm.score)),_xlpm.score-_xlpm.strokes,""))</f>
        <v>4</v>
      </c>
      <c r="U16" s="13" cm="1">
        <f t="array" aca="1" ref="U16" ca="1">_xlfn.LET(_xlpm.player,(ROW()-12)/2,_xlpm.strokes,INDIRECT(ADDRESS(8+_xlpm.player,COLUMN())),_xlpm.score,INDIRECT(ADDRESS(ROW()-1,COLUMN())),IF(NOT(ISBLANK(_xlpm.score)),_xlpm.score-_xlpm.strokes,""))</f>
        <v>7</v>
      </c>
      <c r="W16" s="5">
        <f t="shared" ca="1" si="0"/>
        <v>97</v>
      </c>
    </row>
    <row r="17" spans="1:23" ht="15.75" x14ac:dyDescent="0.25">
      <c r="A17" t="str">
        <f ca="1">A5</f>
        <v>Pete Friesen</v>
      </c>
      <c r="B17">
        <v>10</v>
      </c>
      <c r="C17">
        <v>8</v>
      </c>
      <c r="D17">
        <v>9</v>
      </c>
      <c r="E17">
        <v>5</v>
      </c>
      <c r="F17">
        <v>4</v>
      </c>
      <c r="G17">
        <v>5</v>
      </c>
      <c r="I17" s="12">
        <v>5</v>
      </c>
      <c r="J17" s="12">
        <v>8</v>
      </c>
      <c r="K17" s="12">
        <v>6</v>
      </c>
      <c r="L17" s="12">
        <v>6</v>
      </c>
      <c r="M17" s="12">
        <v>7</v>
      </c>
      <c r="N17" s="12">
        <v>10</v>
      </c>
      <c r="P17" s="13">
        <v>7</v>
      </c>
      <c r="Q17" s="13">
        <v>6</v>
      </c>
      <c r="R17" s="13">
        <v>10</v>
      </c>
      <c r="S17" s="13">
        <v>9</v>
      </c>
      <c r="T17" s="13">
        <v>7</v>
      </c>
      <c r="U17" s="13">
        <v>6</v>
      </c>
      <c r="W17" s="5">
        <f t="shared" si="0"/>
        <v>128</v>
      </c>
    </row>
    <row r="18" spans="1:23" ht="15.75" x14ac:dyDescent="0.25">
      <c r="A18" t="str">
        <f ca="1">_xlfn.CONCAT(A5,"  Net")</f>
        <v>Pete Friesen  Net</v>
      </c>
      <c r="B18" s="13" cm="1">
        <f t="array" aca="1" ref="B18" ca="1">_xlfn.LET(_xlpm.player,(ROW()-12)/2,_xlpm.strokes,INDIRECT(ADDRESS(8+_xlpm.player,COLUMN())),_xlpm.score,INDIRECT(ADDRESS(ROW()-1,COLUMN())),IF(NOT(ISBLANK(_xlpm.score)),_xlpm.score-_xlpm.strokes,""))</f>
        <v>8</v>
      </c>
      <c r="C18" s="13" cm="1">
        <f t="array" aca="1" ref="C18" ca="1">_xlfn.LET(_xlpm.player,(ROW()-12)/2,_xlpm.strokes,INDIRECT(ADDRESS(8+_xlpm.player,COLUMN())),_xlpm.score,INDIRECT(ADDRESS(ROW()-1,COLUMN())),IF(NOT(ISBLANK(_xlpm.score)),_xlpm.score-_xlpm.strokes,""))</f>
        <v>7</v>
      </c>
      <c r="D18" s="13" cm="1">
        <f t="array" aca="1" ref="D18" ca="1">_xlfn.LET(_xlpm.player,(ROW()-12)/2,_xlpm.strokes,INDIRECT(ADDRESS(8+_xlpm.player,COLUMN())),_xlpm.score,INDIRECT(ADDRESS(ROW()-1,COLUMN())),IF(NOT(ISBLANK(_xlpm.score)),_xlpm.score-_xlpm.strokes,""))</f>
        <v>7</v>
      </c>
      <c r="E18" s="13" cm="1">
        <f t="array" aca="1" ref="E18" ca="1">_xlfn.LET(_xlpm.player,(ROW()-12)/2,_xlpm.strokes,INDIRECT(ADDRESS(8+_xlpm.player,COLUMN())),_xlpm.score,INDIRECT(ADDRESS(ROW()-1,COLUMN())),IF(NOT(ISBLANK(_xlpm.score)),_xlpm.score-_xlpm.strokes,""))</f>
        <v>4</v>
      </c>
      <c r="F18" s="13" cm="1">
        <f t="array" aca="1" ref="F18" ca="1">_xlfn.LET(_xlpm.player,(ROW()-12)/2,_xlpm.strokes,INDIRECT(ADDRESS(8+_xlpm.player,COLUMN())),_xlpm.score,INDIRECT(ADDRESS(ROW()-1,COLUMN())),IF(NOT(ISBLANK(_xlpm.score)),_xlpm.score-_xlpm.strokes,""))</f>
        <v>2</v>
      </c>
      <c r="G18" s="13" cm="1">
        <f t="array" aca="1" ref="G18" ca="1">_xlfn.LET(_xlpm.player,(ROW()-12)/2,_xlpm.strokes,INDIRECT(ADDRESS(8+_xlpm.player,COLUMN())),_xlpm.score,INDIRECT(ADDRESS(ROW()-1,COLUMN())),IF(NOT(ISBLANK(_xlpm.score)),_xlpm.score-_xlpm.strokes,""))</f>
        <v>4</v>
      </c>
      <c r="I18" s="12" cm="1">
        <f t="array" aca="1" ref="I18" ca="1">_xlfn.LET(_xlpm.player,(ROW()-12)/2,_xlpm.strokes,INDIRECT(ADDRESS(8+_xlpm.player,COLUMN())),_xlpm.score,INDIRECT(ADDRESS(ROW()-1,COLUMN())),IF(NOT(ISBLANK(_xlpm.score)),_xlpm.score-_xlpm.strokes,""))</f>
        <v>3</v>
      </c>
      <c r="J18" s="12" cm="1">
        <f t="array" aca="1" ref="J18" ca="1">_xlfn.LET(_xlpm.player,(ROW()-12)/2,_xlpm.strokes,INDIRECT(ADDRESS(8+_xlpm.player,COLUMN())),_xlpm.score,INDIRECT(ADDRESS(ROW()-1,COLUMN())),IF(NOT(ISBLANK(_xlpm.score)),_xlpm.score-_xlpm.strokes,""))</f>
        <v>6</v>
      </c>
      <c r="K18" s="12" cm="1">
        <f t="array" aca="1" ref="K18" ca="1">_xlfn.LET(_xlpm.player,(ROW()-12)/2,_xlpm.strokes,INDIRECT(ADDRESS(8+_xlpm.player,COLUMN())),_xlpm.score,INDIRECT(ADDRESS(ROW()-1,COLUMN())),IF(NOT(ISBLANK(_xlpm.score)),_xlpm.score-_xlpm.strokes,""))</f>
        <v>5</v>
      </c>
      <c r="L18" s="12" cm="1">
        <f t="array" aca="1" ref="L18" ca="1">_xlfn.LET(_xlpm.player,(ROW()-12)/2,_xlpm.strokes,INDIRECT(ADDRESS(8+_xlpm.player,COLUMN())),_xlpm.score,INDIRECT(ADDRESS(ROW()-1,COLUMN())),IF(NOT(ISBLANK(_xlpm.score)),_xlpm.score-_xlpm.strokes,""))</f>
        <v>5</v>
      </c>
      <c r="M18" s="12" cm="1">
        <f t="array" aca="1" ref="M18" ca="1">_xlfn.LET(_xlpm.player,(ROW()-12)/2,_xlpm.strokes,INDIRECT(ADDRESS(8+_xlpm.player,COLUMN())),_xlpm.score,INDIRECT(ADDRESS(ROW()-1,COLUMN())),IF(NOT(ISBLANK(_xlpm.score)),_xlpm.score-_xlpm.strokes,""))</f>
        <v>6</v>
      </c>
      <c r="N18" s="12" cm="1">
        <f t="array" aca="1" ref="N18" ca="1">_xlfn.LET(_xlpm.player,(ROW()-12)/2,_xlpm.strokes,INDIRECT(ADDRESS(8+_xlpm.player,COLUMN())),_xlpm.score,INDIRECT(ADDRESS(ROW()-1,COLUMN())),IF(NOT(ISBLANK(_xlpm.score)),_xlpm.score-_xlpm.strokes,""))</f>
        <v>9</v>
      </c>
      <c r="P18" s="13" cm="1">
        <f t="array" aca="1" ref="P18" ca="1">_xlfn.LET(_xlpm.player,(ROW()-12)/2,_xlpm.strokes,INDIRECT(ADDRESS(8+_xlpm.player,COLUMN())),_xlpm.score,INDIRECT(ADDRESS(ROW()-1,COLUMN())),IF(NOT(ISBLANK(_xlpm.score)),_xlpm.score-_xlpm.strokes,""))</f>
        <v>6</v>
      </c>
      <c r="Q18" s="13" cm="1">
        <f t="array" aca="1" ref="Q18" ca="1">_xlfn.LET(_xlpm.player,(ROW()-12)/2,_xlpm.strokes,INDIRECT(ADDRESS(8+_xlpm.player,COLUMN())),_xlpm.score,INDIRECT(ADDRESS(ROW()-1,COLUMN())),IF(NOT(ISBLANK(_xlpm.score)),_xlpm.score-_xlpm.strokes,""))</f>
        <v>4</v>
      </c>
      <c r="R18" s="13" cm="1">
        <f t="array" aca="1" ref="R18" ca="1">_xlfn.LET(_xlpm.player,(ROW()-12)/2,_xlpm.strokes,INDIRECT(ADDRESS(8+_xlpm.player,COLUMN())),_xlpm.score,INDIRECT(ADDRESS(ROW()-1,COLUMN())),IF(NOT(ISBLANK(_xlpm.score)),_xlpm.score-_xlpm.strokes,""))</f>
        <v>8</v>
      </c>
      <c r="S18" s="13" cm="1">
        <f t="array" aca="1" ref="S18" ca="1">_xlfn.LET(_xlpm.player,(ROW()-12)/2,_xlpm.strokes,INDIRECT(ADDRESS(8+_xlpm.player,COLUMN())),_xlpm.score,INDIRECT(ADDRESS(ROW()-1,COLUMN())),IF(NOT(ISBLANK(_xlpm.score)),_xlpm.score-_xlpm.strokes,""))</f>
        <v>7</v>
      </c>
      <c r="T18" s="13" cm="1">
        <f t="array" aca="1" ref="T18" ca="1">_xlfn.LET(_xlpm.player,(ROW()-12)/2,_xlpm.strokes,INDIRECT(ADDRESS(8+_xlpm.player,COLUMN())),_xlpm.score,INDIRECT(ADDRESS(ROW()-1,COLUMN())),IF(NOT(ISBLANK(_xlpm.score)),_xlpm.score-_xlpm.strokes,""))</f>
        <v>5</v>
      </c>
      <c r="U18" s="13" cm="1">
        <f t="array" aca="1" ref="U18" ca="1">_xlfn.LET(_xlpm.player,(ROW()-12)/2,_xlpm.strokes,INDIRECT(ADDRESS(8+_xlpm.player,COLUMN())),_xlpm.score,INDIRECT(ADDRESS(ROW()-1,COLUMN())),IF(NOT(ISBLANK(_xlpm.score)),_xlpm.score-_xlpm.strokes,""))</f>
        <v>5</v>
      </c>
      <c r="W18" s="5">
        <f t="shared" ca="1" si="0"/>
        <v>101</v>
      </c>
    </row>
    <row r="19" spans="1:23" ht="15.75" x14ac:dyDescent="0.25">
      <c r="A19" t="str">
        <f ca="1">A6</f>
        <v>Travis Hubbard</v>
      </c>
      <c r="B19">
        <v>6</v>
      </c>
      <c r="C19">
        <v>6</v>
      </c>
      <c r="D19">
        <v>4</v>
      </c>
      <c r="E19">
        <v>3</v>
      </c>
      <c r="F19">
        <v>5</v>
      </c>
      <c r="G19">
        <v>7</v>
      </c>
      <c r="I19">
        <v>6</v>
      </c>
      <c r="J19">
        <v>6</v>
      </c>
      <c r="K19">
        <v>8</v>
      </c>
      <c r="L19">
        <v>7</v>
      </c>
      <c r="M19">
        <v>6</v>
      </c>
      <c r="N19">
        <v>7</v>
      </c>
      <c r="P19" s="12">
        <v>3</v>
      </c>
      <c r="Q19" s="12">
        <v>6</v>
      </c>
      <c r="R19" s="12">
        <v>5</v>
      </c>
      <c r="S19" s="12">
        <v>5</v>
      </c>
      <c r="T19" s="12">
        <v>7</v>
      </c>
      <c r="U19" s="12">
        <v>7</v>
      </c>
      <c r="V19" s="13"/>
      <c r="W19" s="5">
        <f t="shared" si="0"/>
        <v>104</v>
      </c>
    </row>
    <row r="20" spans="1:23" ht="15.75" x14ac:dyDescent="0.25">
      <c r="A20" t="str">
        <f ca="1">_xlfn.CONCAT(A6,"  Net")</f>
        <v>Travis Hubbard  Net</v>
      </c>
      <c r="B20" s="13" cm="1">
        <f t="array" aca="1" ref="B20" ca="1">_xlfn.LET(_xlpm.player,(ROW()-12)/2,_xlpm.strokes,INDIRECT(ADDRESS(8+_xlpm.player,COLUMN())),_xlpm.score,INDIRECT(ADDRESS(ROW()-1,COLUMN())),IF(NOT(ISBLANK(_xlpm.score)),_xlpm.score-_xlpm.strokes,""))</f>
        <v>5</v>
      </c>
      <c r="C20" s="13" cm="1">
        <f t="array" aca="1" ref="C20" ca="1">_xlfn.LET(_xlpm.player,(ROW()-12)/2,_xlpm.strokes,INDIRECT(ADDRESS(8+_xlpm.player,COLUMN())),_xlpm.score,INDIRECT(ADDRESS(ROW()-1,COLUMN())),IF(NOT(ISBLANK(_xlpm.score)),_xlpm.score-_xlpm.strokes,""))</f>
        <v>5</v>
      </c>
      <c r="D20" s="13" cm="1">
        <f t="array" aca="1" ref="D20" ca="1">_xlfn.LET(_xlpm.player,(ROW()-12)/2,_xlpm.strokes,INDIRECT(ADDRESS(8+_xlpm.player,COLUMN())),_xlpm.score,INDIRECT(ADDRESS(ROW()-1,COLUMN())),IF(NOT(ISBLANK(_xlpm.score)),_xlpm.score-_xlpm.strokes,""))</f>
        <v>2</v>
      </c>
      <c r="E20" s="13" cm="1">
        <f t="array" aca="1" ref="E20" ca="1">_xlfn.LET(_xlpm.player,(ROW()-12)/2,_xlpm.strokes,INDIRECT(ADDRESS(8+_xlpm.player,COLUMN())),_xlpm.score,INDIRECT(ADDRESS(ROW()-1,COLUMN())),IF(NOT(ISBLANK(_xlpm.score)),_xlpm.score-_xlpm.strokes,""))</f>
        <v>2</v>
      </c>
      <c r="F20" s="13" cm="1">
        <f t="array" aca="1" ref="F20" ca="1">_xlfn.LET(_xlpm.player,(ROW()-12)/2,_xlpm.strokes,INDIRECT(ADDRESS(8+_xlpm.player,COLUMN())),_xlpm.score,INDIRECT(ADDRESS(ROW()-1,COLUMN())),IF(NOT(ISBLANK(_xlpm.score)),_xlpm.score-_xlpm.strokes,""))</f>
        <v>3</v>
      </c>
      <c r="G20" s="13" cm="1">
        <f t="array" aca="1" ref="G20" ca="1">_xlfn.LET(_xlpm.player,(ROW()-12)/2,_xlpm.strokes,INDIRECT(ADDRESS(8+_xlpm.player,COLUMN())),_xlpm.score,INDIRECT(ADDRESS(ROW()-1,COLUMN())),IF(NOT(ISBLANK(_xlpm.score)),_xlpm.score-_xlpm.strokes,""))</f>
        <v>6</v>
      </c>
      <c r="I20" s="13" cm="1">
        <f t="array" aca="1" ref="I20" ca="1">_xlfn.LET(_xlpm.player,(ROW()-12)/2,_xlpm.strokes,INDIRECT(ADDRESS(8+_xlpm.player,COLUMN())),_xlpm.score,INDIRECT(ADDRESS(ROW()-1,COLUMN())),IF(NOT(ISBLANK(_xlpm.score)),_xlpm.score-_xlpm.strokes,""))</f>
        <v>5</v>
      </c>
      <c r="J20" s="13" cm="1">
        <f t="array" aca="1" ref="J20" ca="1">_xlfn.LET(_xlpm.player,(ROW()-12)/2,_xlpm.strokes,INDIRECT(ADDRESS(8+_xlpm.player,COLUMN())),_xlpm.score,INDIRECT(ADDRESS(ROW()-1,COLUMN())),IF(NOT(ISBLANK(_xlpm.score)),_xlpm.score-_xlpm.strokes,""))</f>
        <v>5</v>
      </c>
      <c r="K20" s="13" cm="1">
        <f t="array" aca="1" ref="K20" ca="1">_xlfn.LET(_xlpm.player,(ROW()-12)/2,_xlpm.strokes,INDIRECT(ADDRESS(8+_xlpm.player,COLUMN())),_xlpm.score,INDIRECT(ADDRESS(ROW()-1,COLUMN())),IF(NOT(ISBLANK(_xlpm.score)),_xlpm.score-_xlpm.strokes,""))</f>
        <v>7</v>
      </c>
      <c r="L20" s="13" cm="1">
        <f t="array" aca="1" ref="L20" ca="1">_xlfn.LET(_xlpm.player,(ROW()-12)/2,_xlpm.strokes,INDIRECT(ADDRESS(8+_xlpm.player,COLUMN())),_xlpm.score,INDIRECT(ADDRESS(ROW()-1,COLUMN())),IF(NOT(ISBLANK(_xlpm.score)),_xlpm.score-_xlpm.strokes,""))</f>
        <v>6</v>
      </c>
      <c r="M20" s="13" cm="1">
        <f t="array" aca="1" ref="M20" ca="1">_xlfn.LET(_xlpm.player,(ROW()-12)/2,_xlpm.strokes,INDIRECT(ADDRESS(8+_xlpm.player,COLUMN())),_xlpm.score,INDIRECT(ADDRESS(ROW()-1,COLUMN())),IF(NOT(ISBLANK(_xlpm.score)),_xlpm.score-_xlpm.strokes,""))</f>
        <v>5</v>
      </c>
      <c r="N20" s="13" cm="1">
        <f t="array" aca="1" ref="N20" ca="1">_xlfn.LET(_xlpm.player,(ROW()-12)/2,_xlpm.strokes,INDIRECT(ADDRESS(8+_xlpm.player,COLUMN())),_xlpm.score,INDIRECT(ADDRESS(ROW()-1,COLUMN())),IF(NOT(ISBLANK(_xlpm.score)),_xlpm.score-_xlpm.strokes,""))</f>
        <v>6</v>
      </c>
      <c r="P20" s="12" cm="1">
        <f t="array" aca="1" ref="P20" ca="1">_xlfn.LET(_xlpm.player,(ROW()-12)/2,_xlpm.strokes,INDIRECT(ADDRESS(8+_xlpm.player,COLUMN())),_xlpm.score,INDIRECT(ADDRESS(ROW()-1,COLUMN())),IF(NOT(ISBLANK(_xlpm.score)),_xlpm.score-_xlpm.strokes,""))</f>
        <v>2</v>
      </c>
      <c r="Q20" s="12" cm="1">
        <f t="array" aca="1" ref="Q20" ca="1">_xlfn.LET(_xlpm.player,(ROW()-12)/2,_xlpm.strokes,INDIRECT(ADDRESS(8+_xlpm.player,COLUMN())),_xlpm.score,INDIRECT(ADDRESS(ROW()-1,COLUMN())),IF(NOT(ISBLANK(_xlpm.score)),_xlpm.score-_xlpm.strokes,""))</f>
        <v>5</v>
      </c>
      <c r="R20" s="12" cm="1">
        <f t="array" aca="1" ref="R20" ca="1">_xlfn.LET(_xlpm.player,(ROW()-12)/2,_xlpm.strokes,INDIRECT(ADDRESS(8+_xlpm.player,COLUMN())),_xlpm.score,INDIRECT(ADDRESS(ROW()-1,COLUMN())),IF(NOT(ISBLANK(_xlpm.score)),_xlpm.score-_xlpm.strokes,""))</f>
        <v>4</v>
      </c>
      <c r="S20" s="12" cm="1">
        <f t="array" aca="1" ref="S20" ca="1">_xlfn.LET(_xlpm.player,(ROW()-12)/2,_xlpm.strokes,INDIRECT(ADDRESS(8+_xlpm.player,COLUMN())),_xlpm.score,INDIRECT(ADDRESS(ROW()-1,COLUMN())),IF(NOT(ISBLANK(_xlpm.score)),_xlpm.score-_xlpm.strokes,""))</f>
        <v>3</v>
      </c>
      <c r="T20" s="12" cm="1">
        <f t="array" aca="1" ref="T20" ca="1">_xlfn.LET(_xlpm.player,(ROW()-12)/2,_xlpm.strokes,INDIRECT(ADDRESS(8+_xlpm.player,COLUMN())),_xlpm.score,INDIRECT(ADDRESS(ROW()-1,COLUMN())),IF(NOT(ISBLANK(_xlpm.score)),_xlpm.score-_xlpm.strokes,""))</f>
        <v>5</v>
      </c>
      <c r="U20" s="12" cm="1">
        <f t="array" aca="1" ref="U20" ca="1">_xlfn.LET(_xlpm.player,(ROW()-12)/2,_xlpm.strokes,INDIRECT(ADDRESS(8+_xlpm.player,COLUMN())),_xlpm.score,INDIRECT(ADDRESS(ROW()-1,COLUMN())),IF(NOT(ISBLANK(_xlpm.score)),_xlpm.score-_xlpm.strokes,""))</f>
        <v>6</v>
      </c>
      <c r="V20" s="13"/>
      <c r="W20" s="5">
        <f t="shared" ca="1" si="0"/>
        <v>82</v>
      </c>
    </row>
    <row r="21" spans="1:23" x14ac:dyDescent="0.25">
      <c r="A21" t="str">
        <f ca="1">_xlfn.CONCAT("Team ",($B$1-1)*2+1," Best Ball")</f>
        <v>Team 3 Best Ball</v>
      </c>
      <c r="B21" cm="1">
        <f t="array" aca="1" ref="B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C21" cm="1">
        <f t="array" aca="1" ref="C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6</v>
      </c>
      <c r="D21" cm="1">
        <f t="array" aca="1" ref="D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E21" cm="1">
        <f t="array" aca="1" ref="E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5</v>
      </c>
      <c r="F21" cm="1">
        <f t="array" aca="1" ref="F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G21" cm="1">
        <f t="array" aca="1" ref="G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5</v>
      </c>
      <c r="H21">
        <f ca="1">IF(B21="","",SUM(B21:G21))</f>
        <v>26</v>
      </c>
      <c r="I21" cm="1">
        <f t="array" aca="1" ref="I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J21" cm="1">
        <f t="array" aca="1" ref="J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K21" cm="1">
        <f t="array" aca="1" ref="K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5</v>
      </c>
      <c r="L21" cm="1">
        <f t="array" aca="1" ref="L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5</v>
      </c>
      <c r="M21" cm="1">
        <f t="array" aca="1" ref="M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6</v>
      </c>
      <c r="N21" cm="1">
        <f t="array" aca="1" ref="N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O21">
        <f t="shared" ref="O21:O22" ca="1" si="2">IF(I21="","",SUM(I21:N21))</f>
        <v>26</v>
      </c>
      <c r="P21" cm="1">
        <f t="array" aca="1" ref="P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2</v>
      </c>
      <c r="Q21" cm="1">
        <f t="array" aca="1" ref="Q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R21" cm="1">
        <f t="array" aca="1" ref="R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S21" cm="1">
        <f t="array" aca="1" ref="S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3</v>
      </c>
      <c r="T21" cm="1">
        <f t="array" aca="1" ref="T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2</v>
      </c>
      <c r="U21" cm="1">
        <f t="array" aca="1" ref="U21" ca="1">_xlfn.LET(_xlpm.col,COLUMN(),_xlpm.hole,INDIRECT(ADDRESS(7,_xlpm.col)),_xlpm.six,ROUNDDOWN((_xlpm.hole-1)/6,0),_xlpm.p1score,INDIRECT(ADDRESS(ROW()-7,_xlpm.col)),_xlpm.p2score,INDIRECT(ADDRESS(ROW()-5+_xlpm.six*2,_xlpm.col)),IF(NOT(_xlpm.p1score=""),MIN(_xlpm.p1score,_xlpm.p2score),""))</f>
        <v>4</v>
      </c>
      <c r="V21">
        <f t="shared" ref="V21:V22" ca="1" si="3">IF(P21="","",SUM(P21:U21))</f>
        <v>18</v>
      </c>
    </row>
    <row r="22" spans="1:23" x14ac:dyDescent="0.25">
      <c r="A22" t="str">
        <f ca="1">_xlfn.CONCAT("Team ",($B$1-1)*2+2," Best Ball")</f>
        <v>Team 4 Best Ball</v>
      </c>
      <c r="B22" cm="1">
        <f t="array" aca="1" ref="B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C22" cm="1">
        <f t="array" aca="1" ref="C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D22" cm="1">
        <f t="array" aca="1" ref="D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2</v>
      </c>
      <c r="E22" cm="1">
        <f t="array" aca="1" ref="E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2</v>
      </c>
      <c r="F22" cm="1">
        <f t="array" aca="1" ref="F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2</v>
      </c>
      <c r="G22" cm="1">
        <f t="array" aca="1" ref="G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H22">
        <f ca="1">IF(B22="","",SUM(B22:G22))</f>
        <v>20</v>
      </c>
      <c r="I22" cm="1">
        <f t="array" aca="1" ref="I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J22" cm="1">
        <f t="array" aca="1" ref="J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K22" cm="1">
        <f t="array" aca="1" ref="K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6</v>
      </c>
      <c r="L22" cm="1">
        <f t="array" aca="1" ref="L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3</v>
      </c>
      <c r="M22" cm="1">
        <f t="array" aca="1" ref="M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N22" cm="1">
        <f t="array" aca="1" ref="N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O22">
        <f t="shared" ca="1" si="2"/>
        <v>28</v>
      </c>
      <c r="P22" cm="1">
        <f t="array" aca="1" ref="P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6</v>
      </c>
      <c r="Q22" cm="1">
        <f t="array" aca="1" ref="Q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R22" cm="1">
        <f t="array" aca="1" ref="R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S22" cm="1">
        <f t="array" aca="1" ref="S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6</v>
      </c>
      <c r="T22" cm="1">
        <f t="array" aca="1" ref="T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4</v>
      </c>
      <c r="U22" cm="1">
        <f t="array" aca="1" ref="U22" ca="1">_xlfn.LET(_xlpm.col,COLUMN(),_xlpm.hole,INDIRECT(ADDRESS(7,_xlpm.col)),_xlpm.six,ROUNDDOWN((_xlpm.hole-1)/6,0),_xlpm.p1pos,IF(_xlpm.six=0,3,2),_xlpm.p2pos,IF(_xlpm.six=2,3,4),_xlpm.p1score,INDIRECT(ADDRESS(14+((_xlpm.p1pos-1)*2),_xlpm.col)),_xlpm.p2score,INDIRECT(ADDRESS(14+((_xlpm.p2pos-1)*2),_xlpm.col)),IF(NOT(_xlpm.p1score=""),MIN(_xlpm.p1score, _xlpm.p2score),""))</f>
        <v>5</v>
      </c>
      <c r="V22">
        <f t="shared" ca="1" si="3"/>
        <v>29</v>
      </c>
    </row>
    <row r="23" spans="1:23" x14ac:dyDescent="0.25">
      <c r="A23" t="s">
        <v>51</v>
      </c>
      <c r="H23" t="str">
        <f ca="1">IF(NOT(H21=""),IF(H21&lt;H22,_xlfn.CONCAT("Team ",($B$1-1)*2+1),IF(H21=H22,"Push",_xlfn.CONCAT("Team ",($B$1-1)*2+2))),"")</f>
        <v>Team 4</v>
      </c>
      <c r="O23" t="str">
        <f ca="1">IF(NOT(O21=""),IF(O21&lt;O22,_xlfn.CONCAT("Team ",($B$1-1)*2+1),IF(O21=O22,"Push",_xlfn.CONCAT("Team ",($B$1-1)*2+2))),"")</f>
        <v>Team 3</v>
      </c>
      <c r="V23" t="str">
        <f ca="1">IF(NOT(V21=""),IF(V21&lt;V22,_xlfn.CONCAT("Team ",($B$1-1)*2+1),IF(V21=V22,"Push",_xlfn.CONCAT("Team ",($B$1-1)*2+2))),"")</f>
        <v>Team 3</v>
      </c>
    </row>
    <row r="24" spans="1:23" x14ac:dyDescent="0.25">
      <c r="A24" t="s">
        <v>52</v>
      </c>
      <c r="H24">
        <f ca="1">IF(NOT(H21=""),ABS(H21-H22),"")</f>
        <v>6</v>
      </c>
      <c r="O24">
        <f ca="1">IF(NOT(O21=""),ABS(O21-O22),"")</f>
        <v>2</v>
      </c>
      <c r="V24">
        <f ca="1">IF(NOT(V21=""),ABS(V21-V22),"")</f>
        <v>11</v>
      </c>
    </row>
    <row r="26" spans="1:23" x14ac:dyDescent="0.25">
      <c r="B26" t="s">
        <v>58</v>
      </c>
      <c r="C26" t="s">
        <v>59</v>
      </c>
      <c r="D26" t="s">
        <v>60</v>
      </c>
    </row>
    <row r="27" spans="1:23" x14ac:dyDescent="0.25">
      <c r="A27" t="s">
        <v>3</v>
      </c>
      <c r="B27" s="14" t="s">
        <v>53</v>
      </c>
      <c r="C27">
        <v>7</v>
      </c>
      <c r="D27" s="6">
        <v>20</v>
      </c>
      <c r="E27" t="s">
        <v>64</v>
      </c>
    </row>
    <row r="28" spans="1:23" x14ac:dyDescent="0.25">
      <c r="A28" t="s">
        <v>42</v>
      </c>
      <c r="B28" s="15" t="s">
        <v>54</v>
      </c>
      <c r="C28">
        <v>-19</v>
      </c>
      <c r="D28" s="6">
        <v>0</v>
      </c>
      <c r="E28" t="s">
        <v>65</v>
      </c>
    </row>
    <row r="29" spans="1:23" x14ac:dyDescent="0.25">
      <c r="A29" t="s">
        <v>45</v>
      </c>
      <c r="B29" s="15" t="s">
        <v>53</v>
      </c>
      <c r="C29">
        <v>-3</v>
      </c>
      <c r="D29" s="6">
        <v>20</v>
      </c>
      <c r="E29" t="s">
        <v>64</v>
      </c>
    </row>
    <row r="30" spans="1:23" x14ac:dyDescent="0.25">
      <c r="A30" t="s">
        <v>23</v>
      </c>
      <c r="B30" s="15" t="s">
        <v>53</v>
      </c>
      <c r="C30">
        <v>15</v>
      </c>
      <c r="D30" s="6">
        <v>20</v>
      </c>
      <c r="E30" t="s">
        <v>64</v>
      </c>
    </row>
  </sheetData>
  <printOptions gridLines="1"/>
  <pageMargins left="0.7" right="0.7" top="0.75" bottom="0.75" header="0.3" footer="0.3"/>
  <pageSetup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J10"/>
  <sheetViews>
    <sheetView workbookViewId="0">
      <selection activeCell="H6" sqref="H6"/>
    </sheetView>
  </sheetViews>
  <sheetFormatPr defaultRowHeight="15" x14ac:dyDescent="0.25"/>
  <cols>
    <col min="1" max="1" width="16" customWidth="1"/>
    <col min="7" max="7" width="13.7109375" bestFit="1" customWidth="1"/>
    <col min="8" max="8" width="10.5703125" bestFit="1" customWidth="1"/>
    <col min="10" max="10" width="10.5703125" bestFit="1" customWidth="1"/>
  </cols>
  <sheetData>
    <row r="1" spans="1:10" x14ac:dyDescent="0.25">
      <c r="B1" t="s">
        <v>4</v>
      </c>
      <c r="C1" t="s">
        <v>5</v>
      </c>
      <c r="D1" t="s">
        <v>6</v>
      </c>
      <c r="E1" t="s">
        <v>15</v>
      </c>
      <c r="F1" t="s">
        <v>37</v>
      </c>
      <c r="G1" t="s">
        <v>50</v>
      </c>
      <c r="H1" t="s">
        <v>25</v>
      </c>
      <c r="I1" t="s">
        <v>26</v>
      </c>
    </row>
    <row r="2" spans="1:10" x14ac:dyDescent="0.25">
      <c r="A2" t="s">
        <v>3</v>
      </c>
      <c r="B2">
        <v>27.2</v>
      </c>
      <c r="C2">
        <v>3</v>
      </c>
      <c r="D2">
        <v>1</v>
      </c>
      <c r="E2" t="s">
        <v>16</v>
      </c>
      <c r="F2" t="s">
        <v>29</v>
      </c>
      <c r="G2" s="6">
        <v>20</v>
      </c>
    </row>
    <row r="3" spans="1:10" x14ac:dyDescent="0.25">
      <c r="A3" t="s">
        <v>24</v>
      </c>
      <c r="B3">
        <v>13</v>
      </c>
      <c r="C3">
        <v>1</v>
      </c>
      <c r="D3">
        <v>2</v>
      </c>
      <c r="E3" t="s">
        <v>16</v>
      </c>
      <c r="F3" t="s">
        <v>28</v>
      </c>
      <c r="G3" s="6">
        <v>20</v>
      </c>
    </row>
    <row r="4" spans="1:10" x14ac:dyDescent="0.25">
      <c r="A4" t="s">
        <v>43</v>
      </c>
      <c r="B4">
        <v>5</v>
      </c>
      <c r="C4">
        <v>2</v>
      </c>
      <c r="D4">
        <v>1</v>
      </c>
      <c r="E4" t="s">
        <v>16</v>
      </c>
      <c r="F4" t="s">
        <v>27</v>
      </c>
      <c r="G4" s="6">
        <v>20</v>
      </c>
    </row>
    <row r="5" spans="1:10" x14ac:dyDescent="0.25">
      <c r="A5" t="s">
        <v>44</v>
      </c>
      <c r="B5">
        <v>0</v>
      </c>
      <c r="C5">
        <v>2</v>
      </c>
      <c r="D5">
        <v>2</v>
      </c>
      <c r="E5" t="s">
        <v>16</v>
      </c>
      <c r="F5" t="s">
        <v>27</v>
      </c>
      <c r="G5" s="6">
        <v>20</v>
      </c>
    </row>
    <row r="6" spans="1:10" x14ac:dyDescent="0.25">
      <c r="A6" t="s">
        <v>2</v>
      </c>
      <c r="B6">
        <v>13.1</v>
      </c>
      <c r="C6">
        <v>1</v>
      </c>
      <c r="D6">
        <v>1</v>
      </c>
      <c r="E6" t="s">
        <v>16</v>
      </c>
      <c r="F6" t="s">
        <v>28</v>
      </c>
      <c r="G6" s="6">
        <v>20</v>
      </c>
    </row>
    <row r="7" spans="1:10" x14ac:dyDescent="0.25">
      <c r="A7" t="s">
        <v>42</v>
      </c>
      <c r="B7">
        <v>37</v>
      </c>
      <c r="C7">
        <v>3</v>
      </c>
      <c r="D7">
        <v>2</v>
      </c>
      <c r="E7" t="s">
        <v>16</v>
      </c>
      <c r="F7" t="s">
        <v>29</v>
      </c>
      <c r="G7" s="6">
        <v>20</v>
      </c>
    </row>
    <row r="8" spans="1:10" x14ac:dyDescent="0.25">
      <c r="A8" t="s">
        <v>45</v>
      </c>
      <c r="B8">
        <v>33.200000000000003</v>
      </c>
      <c r="C8">
        <v>4</v>
      </c>
      <c r="D8">
        <v>1</v>
      </c>
      <c r="E8" t="s">
        <v>16</v>
      </c>
      <c r="F8" t="s">
        <v>29</v>
      </c>
      <c r="G8" s="6">
        <v>20</v>
      </c>
    </row>
    <row r="9" spans="1:10" x14ac:dyDescent="0.25">
      <c r="A9" t="s">
        <v>23</v>
      </c>
      <c r="B9">
        <v>27.1</v>
      </c>
      <c r="C9">
        <v>4</v>
      </c>
      <c r="D9">
        <v>2</v>
      </c>
      <c r="E9" t="s">
        <v>16</v>
      </c>
      <c r="F9" t="s">
        <v>29</v>
      </c>
      <c r="G9" s="6">
        <v>20</v>
      </c>
    </row>
    <row r="10" spans="1:10" x14ac:dyDescent="0.25">
      <c r="H10" s="8">
        <f>COUNTA(H2:H9)*108</f>
        <v>0</v>
      </c>
      <c r="I10" s="8">
        <f>COUNTA(I2:I9)*23</f>
        <v>0</v>
      </c>
      <c r="J10" s="9">
        <f>SUM(H10:I10)</f>
        <v>0</v>
      </c>
    </row>
  </sheetData>
  <sortState xmlns:xlrd2="http://schemas.microsoft.com/office/spreadsheetml/2017/richdata2" ref="A2:D9">
    <sortCondition ref="C2:C9"/>
    <sortCondition ref="D2:D9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L50"/>
  <sheetViews>
    <sheetView workbookViewId="0">
      <selection activeCell="A6" sqref="A6"/>
    </sheetView>
  </sheetViews>
  <sheetFormatPr defaultRowHeight="15" x14ac:dyDescent="0.25"/>
  <cols>
    <col min="1" max="1" width="26.140625" bestFit="1" customWidth="1"/>
    <col min="9" max="9" width="12" bestFit="1" customWidth="1"/>
  </cols>
  <sheetData>
    <row r="1" spans="1:12" x14ac:dyDescent="0.25">
      <c r="A1" t="s">
        <v>7</v>
      </c>
      <c r="B1" t="s">
        <v>46</v>
      </c>
      <c r="I1" t="s">
        <v>31</v>
      </c>
      <c r="J1" t="s">
        <v>31</v>
      </c>
      <c r="K1" t="s">
        <v>32</v>
      </c>
      <c r="L1" t="s">
        <v>32</v>
      </c>
    </row>
    <row r="2" spans="1:12" x14ac:dyDescent="0.25">
      <c r="A2" t="s">
        <v>8</v>
      </c>
      <c r="B2" t="s">
        <v>27</v>
      </c>
      <c r="C2" t="s">
        <v>28</v>
      </c>
      <c r="D2" t="s">
        <v>29</v>
      </c>
      <c r="E2" t="s">
        <v>47</v>
      </c>
      <c r="H2" t="s">
        <v>33</v>
      </c>
      <c r="I2" t="s">
        <v>34</v>
      </c>
      <c r="J2" t="s">
        <v>35</v>
      </c>
      <c r="K2" t="s">
        <v>34</v>
      </c>
      <c r="L2" t="s">
        <v>35</v>
      </c>
    </row>
    <row r="3" spans="1:12" x14ac:dyDescent="0.25">
      <c r="A3" t="s">
        <v>9</v>
      </c>
      <c r="B3">
        <v>129</v>
      </c>
      <c r="C3">
        <v>124</v>
      </c>
      <c r="D3">
        <v>118</v>
      </c>
      <c r="E3">
        <v>115</v>
      </c>
      <c r="H3">
        <v>1</v>
      </c>
      <c r="I3">
        <v>7</v>
      </c>
      <c r="J3">
        <v>4</v>
      </c>
      <c r="K3">
        <v>5</v>
      </c>
      <c r="L3">
        <v>4</v>
      </c>
    </row>
    <row r="4" spans="1:12" x14ac:dyDescent="0.25">
      <c r="A4" t="s">
        <v>10</v>
      </c>
      <c r="B4">
        <v>72.900000000000006</v>
      </c>
      <c r="C4">
        <v>70.7</v>
      </c>
      <c r="D4">
        <v>69</v>
      </c>
      <c r="E4">
        <v>67.8</v>
      </c>
      <c r="H4">
        <v>2</v>
      </c>
      <c r="I4">
        <v>11</v>
      </c>
      <c r="J4">
        <v>5</v>
      </c>
      <c r="K4">
        <v>13</v>
      </c>
      <c r="L4">
        <v>5</v>
      </c>
    </row>
    <row r="5" spans="1:12" x14ac:dyDescent="0.25">
      <c r="A5" t="s">
        <v>12</v>
      </c>
      <c r="B5">
        <v>72</v>
      </c>
      <c r="C5">
        <v>72</v>
      </c>
      <c r="D5">
        <v>72</v>
      </c>
      <c r="E5">
        <v>72</v>
      </c>
      <c r="H5">
        <v>3</v>
      </c>
      <c r="I5">
        <v>1</v>
      </c>
      <c r="J5">
        <v>4</v>
      </c>
      <c r="K5">
        <v>7</v>
      </c>
      <c r="L5">
        <v>4</v>
      </c>
    </row>
    <row r="6" spans="1:12" x14ac:dyDescent="0.25">
      <c r="A6" t="s">
        <v>19</v>
      </c>
      <c r="B6" t="s">
        <v>29</v>
      </c>
      <c r="C6" t="s">
        <v>47</v>
      </c>
      <c r="D6" t="s">
        <v>30</v>
      </c>
      <c r="H6">
        <v>4</v>
      </c>
      <c r="I6">
        <v>15</v>
      </c>
      <c r="J6">
        <v>3</v>
      </c>
      <c r="K6">
        <v>17</v>
      </c>
      <c r="L6">
        <v>3</v>
      </c>
    </row>
    <row r="7" spans="1:12" x14ac:dyDescent="0.25">
      <c r="A7" t="s">
        <v>11</v>
      </c>
      <c r="B7">
        <v>134</v>
      </c>
      <c r="C7">
        <v>132</v>
      </c>
      <c r="D7">
        <v>124</v>
      </c>
      <c r="H7">
        <v>5</v>
      </c>
      <c r="I7">
        <v>3</v>
      </c>
      <c r="J7">
        <v>3</v>
      </c>
      <c r="K7">
        <v>11</v>
      </c>
      <c r="L7">
        <v>3</v>
      </c>
    </row>
    <row r="8" spans="1:12" x14ac:dyDescent="0.25">
      <c r="A8" t="s">
        <v>13</v>
      </c>
      <c r="B8">
        <v>74.900000000000006</v>
      </c>
      <c r="C8">
        <v>73.2</v>
      </c>
      <c r="D8">
        <v>70</v>
      </c>
      <c r="H8">
        <v>6</v>
      </c>
      <c r="I8">
        <v>17</v>
      </c>
      <c r="J8">
        <v>4</v>
      </c>
      <c r="K8">
        <v>15</v>
      </c>
      <c r="L8">
        <v>4</v>
      </c>
    </row>
    <row r="9" spans="1:12" x14ac:dyDescent="0.25">
      <c r="A9" t="s">
        <v>14</v>
      </c>
      <c r="B9">
        <v>72</v>
      </c>
      <c r="C9">
        <v>72</v>
      </c>
      <c r="D9">
        <v>72</v>
      </c>
      <c r="H9">
        <v>7</v>
      </c>
      <c r="I9">
        <v>5</v>
      </c>
      <c r="J9">
        <v>4</v>
      </c>
      <c r="K9">
        <v>1</v>
      </c>
      <c r="L9">
        <v>4</v>
      </c>
    </row>
    <row r="10" spans="1:12" x14ac:dyDescent="0.25">
      <c r="A10" t="s">
        <v>17</v>
      </c>
      <c r="B10" s="1">
        <v>0.85</v>
      </c>
      <c r="H10">
        <v>8</v>
      </c>
      <c r="I10">
        <v>9</v>
      </c>
      <c r="J10">
        <v>4</v>
      </c>
      <c r="K10">
        <v>9</v>
      </c>
      <c r="L10">
        <v>4</v>
      </c>
    </row>
    <row r="11" spans="1:12" x14ac:dyDescent="0.25">
      <c r="A11" t="s">
        <v>38</v>
      </c>
      <c r="H11">
        <v>9</v>
      </c>
      <c r="I11">
        <v>13</v>
      </c>
      <c r="J11">
        <v>5</v>
      </c>
      <c r="K11">
        <v>3</v>
      </c>
      <c r="L11">
        <v>5</v>
      </c>
    </row>
    <row r="12" spans="1:12" x14ac:dyDescent="0.25">
      <c r="A12" s="7" t="s">
        <v>20</v>
      </c>
      <c r="H12">
        <v>10</v>
      </c>
      <c r="I12">
        <v>12</v>
      </c>
      <c r="J12">
        <v>4</v>
      </c>
      <c r="K12">
        <v>14</v>
      </c>
      <c r="L12">
        <v>4</v>
      </c>
    </row>
    <row r="13" spans="1:12" x14ac:dyDescent="0.25">
      <c r="A13" t="s">
        <v>21</v>
      </c>
      <c r="B13" s="6">
        <f>SUM(EntryFees)</f>
        <v>160</v>
      </c>
      <c r="H13">
        <v>11</v>
      </c>
      <c r="I13">
        <v>18</v>
      </c>
      <c r="J13">
        <v>5</v>
      </c>
      <c r="K13">
        <v>8</v>
      </c>
      <c r="L13">
        <v>5</v>
      </c>
    </row>
    <row r="14" spans="1:12" x14ac:dyDescent="0.25">
      <c r="A14" t="s">
        <v>39</v>
      </c>
      <c r="B14" t="s">
        <v>22</v>
      </c>
      <c r="H14">
        <v>12</v>
      </c>
      <c r="I14">
        <v>10</v>
      </c>
      <c r="J14">
        <v>4</v>
      </c>
      <c r="K14">
        <v>4</v>
      </c>
      <c r="L14">
        <v>4</v>
      </c>
    </row>
    <row r="15" spans="1:12" x14ac:dyDescent="0.25">
      <c r="A15">
        <v>1</v>
      </c>
      <c r="B15" s="10">
        <v>0.7</v>
      </c>
      <c r="H15">
        <v>13</v>
      </c>
      <c r="I15">
        <v>14</v>
      </c>
      <c r="J15">
        <v>3</v>
      </c>
      <c r="K15">
        <v>18</v>
      </c>
      <c r="L15">
        <v>3</v>
      </c>
    </row>
    <row r="16" spans="1:12" x14ac:dyDescent="0.25">
      <c r="A16">
        <v>2</v>
      </c>
      <c r="B16" s="10">
        <v>0.3</v>
      </c>
      <c r="H16">
        <v>14</v>
      </c>
      <c r="I16">
        <v>8</v>
      </c>
      <c r="J16">
        <v>4</v>
      </c>
      <c r="K16">
        <v>6</v>
      </c>
      <c r="L16">
        <v>4</v>
      </c>
    </row>
    <row r="17" spans="1:12" x14ac:dyDescent="0.25">
      <c r="A17">
        <v>3</v>
      </c>
      <c r="B17" s="10">
        <v>0</v>
      </c>
      <c r="H17">
        <v>15</v>
      </c>
      <c r="I17">
        <v>6</v>
      </c>
      <c r="J17">
        <v>4</v>
      </c>
      <c r="K17">
        <v>10</v>
      </c>
      <c r="L17">
        <v>4</v>
      </c>
    </row>
    <row r="18" spans="1:12" x14ac:dyDescent="0.25">
      <c r="A18">
        <v>4</v>
      </c>
      <c r="B18" s="10">
        <v>0</v>
      </c>
      <c r="H18">
        <v>16</v>
      </c>
      <c r="I18">
        <v>2</v>
      </c>
      <c r="J18">
        <v>4</v>
      </c>
      <c r="K18">
        <v>2</v>
      </c>
      <c r="L18">
        <v>4</v>
      </c>
    </row>
    <row r="19" spans="1:12" x14ac:dyDescent="0.25">
      <c r="A19">
        <v>5</v>
      </c>
      <c r="B19" s="10">
        <v>0</v>
      </c>
      <c r="H19">
        <v>17</v>
      </c>
      <c r="I19">
        <v>4</v>
      </c>
      <c r="J19">
        <v>3</v>
      </c>
      <c r="K19">
        <v>16</v>
      </c>
      <c r="L19">
        <v>3</v>
      </c>
    </row>
    <row r="20" spans="1:12" x14ac:dyDescent="0.25">
      <c r="A20">
        <v>6</v>
      </c>
      <c r="B20" s="10">
        <v>0</v>
      </c>
      <c r="H20">
        <v>18</v>
      </c>
      <c r="I20">
        <v>16</v>
      </c>
      <c r="J20">
        <v>5</v>
      </c>
      <c r="K20">
        <v>12</v>
      </c>
      <c r="L20">
        <v>5</v>
      </c>
    </row>
    <row r="21" spans="1:12" x14ac:dyDescent="0.25">
      <c r="A21">
        <v>7</v>
      </c>
      <c r="B21" s="10">
        <v>0</v>
      </c>
      <c r="H21" t="s">
        <v>36</v>
      </c>
      <c r="I21" t="str">
        <f>IF(SUM(I3:I20)=SUM(_xlfn.SEQUENCE(18)),"Good","PROBLEM")</f>
        <v>Good</v>
      </c>
      <c r="J21">
        <f>SUM(J3:J20)</f>
        <v>72</v>
      </c>
      <c r="K21" t="str">
        <f>IF(SUM(K3:K20)=SUM(_xlfn.SEQUENCE(18)),"Good","PROBLEM")</f>
        <v>Good</v>
      </c>
      <c r="L21">
        <f>SUM(L3:L20)</f>
        <v>72</v>
      </c>
    </row>
    <row r="22" spans="1:12" x14ac:dyDescent="0.25">
      <c r="A22">
        <v>8</v>
      </c>
      <c r="B22" s="10">
        <v>0</v>
      </c>
    </row>
    <row r="23" spans="1:12" x14ac:dyDescent="0.25">
      <c r="A23">
        <v>9</v>
      </c>
      <c r="B23" s="10">
        <v>0</v>
      </c>
    </row>
    <row r="24" spans="1:12" x14ac:dyDescent="0.25">
      <c r="A24">
        <v>10</v>
      </c>
      <c r="B24" s="10">
        <v>0</v>
      </c>
    </row>
    <row r="27" spans="1:12" x14ac:dyDescent="0.25">
      <c r="A27" t="s">
        <v>40</v>
      </c>
      <c r="B27" t="s">
        <v>22</v>
      </c>
    </row>
    <row r="28" spans="1:12" x14ac:dyDescent="0.25">
      <c r="A28">
        <v>1</v>
      </c>
      <c r="B28" s="10">
        <v>0</v>
      </c>
    </row>
    <row r="29" spans="1:12" x14ac:dyDescent="0.25">
      <c r="A29">
        <v>2</v>
      </c>
      <c r="B29" s="10">
        <v>0</v>
      </c>
    </row>
    <row r="30" spans="1:12" x14ac:dyDescent="0.25">
      <c r="A30">
        <v>3</v>
      </c>
      <c r="B30" s="10">
        <v>0</v>
      </c>
    </row>
    <row r="31" spans="1:12" x14ac:dyDescent="0.25">
      <c r="A31">
        <v>4</v>
      </c>
      <c r="B31" s="10">
        <v>0</v>
      </c>
    </row>
    <row r="32" spans="1:12" x14ac:dyDescent="0.25">
      <c r="A32">
        <v>5</v>
      </c>
      <c r="B32" s="10">
        <v>0</v>
      </c>
    </row>
    <row r="33" spans="1:2" x14ac:dyDescent="0.25">
      <c r="A33">
        <v>6</v>
      </c>
      <c r="B33" s="10">
        <v>0</v>
      </c>
    </row>
    <row r="34" spans="1:2" x14ac:dyDescent="0.25">
      <c r="A34">
        <v>7</v>
      </c>
      <c r="B34" s="10">
        <v>0</v>
      </c>
    </row>
    <row r="35" spans="1:2" x14ac:dyDescent="0.25">
      <c r="A35">
        <v>8</v>
      </c>
      <c r="B35" s="10">
        <v>0</v>
      </c>
    </row>
    <row r="36" spans="1:2" x14ac:dyDescent="0.25">
      <c r="A36">
        <v>9</v>
      </c>
      <c r="B36" s="10">
        <v>0</v>
      </c>
    </row>
    <row r="37" spans="1:2" x14ac:dyDescent="0.25">
      <c r="A37">
        <v>10</v>
      </c>
      <c r="B37" s="10">
        <v>0</v>
      </c>
    </row>
    <row r="40" spans="1:2" x14ac:dyDescent="0.25">
      <c r="A40" t="s">
        <v>41</v>
      </c>
      <c r="B40" t="s">
        <v>22</v>
      </c>
    </row>
    <row r="41" spans="1:2" x14ac:dyDescent="0.25">
      <c r="A41">
        <v>1</v>
      </c>
      <c r="B41" s="10">
        <v>0</v>
      </c>
    </row>
    <row r="42" spans="1:2" x14ac:dyDescent="0.25">
      <c r="A42">
        <v>2</v>
      </c>
      <c r="B42" s="10">
        <v>0</v>
      </c>
    </row>
    <row r="43" spans="1:2" x14ac:dyDescent="0.25">
      <c r="A43">
        <v>3</v>
      </c>
      <c r="B43" s="10">
        <v>0</v>
      </c>
    </row>
    <row r="44" spans="1:2" x14ac:dyDescent="0.25">
      <c r="A44">
        <v>4</v>
      </c>
      <c r="B44" s="10">
        <v>0</v>
      </c>
    </row>
    <row r="45" spans="1:2" x14ac:dyDescent="0.25">
      <c r="A45">
        <v>5</v>
      </c>
      <c r="B45" s="10">
        <v>0</v>
      </c>
    </row>
    <row r="46" spans="1:2" x14ac:dyDescent="0.25">
      <c r="A46">
        <v>6</v>
      </c>
      <c r="B46" s="10">
        <v>0</v>
      </c>
    </row>
    <row r="47" spans="1:2" x14ac:dyDescent="0.25">
      <c r="A47">
        <v>7</v>
      </c>
      <c r="B47" s="10">
        <v>0</v>
      </c>
    </row>
    <row r="48" spans="1:2" x14ac:dyDescent="0.25">
      <c r="A48">
        <v>8</v>
      </c>
      <c r="B48" s="10">
        <v>0</v>
      </c>
    </row>
    <row r="49" spans="1:2" x14ac:dyDescent="0.25">
      <c r="A49">
        <v>9</v>
      </c>
      <c r="B49" s="10">
        <v>0</v>
      </c>
    </row>
    <row r="50" spans="1:2" x14ac:dyDescent="0.25">
      <c r="A50">
        <v>10</v>
      </c>
      <c r="B50" s="10">
        <v>0</v>
      </c>
    </row>
  </sheetData>
  <conditionalFormatting sqref="I21">
    <cfRule type="cellIs" dxfId="1" priority="2" operator="equal">
      <formula>"PROBLEM"</formula>
    </cfRule>
  </conditionalFormatting>
  <conditionalFormatting sqref="K21">
    <cfRule type="cellIs" dxfId="0" priority="1" operator="equal">
      <formula>"PROBLEM"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24</vt:i4>
      </vt:variant>
    </vt:vector>
  </HeadingPairs>
  <TitlesOfParts>
    <vt:vector size="28" baseType="lpstr">
      <vt:lpstr>Foursome 1 Scoresheet</vt:lpstr>
      <vt:lpstr>Foursome 2 Scoresheet</vt:lpstr>
      <vt:lpstr>Players</vt:lpstr>
      <vt:lpstr>Course &amp; Tourney</vt:lpstr>
      <vt:lpstr>Back9Payouts</vt:lpstr>
      <vt:lpstr>EntryFees</vt:lpstr>
      <vt:lpstr>Front9Payouts</vt:lpstr>
      <vt:lpstr>HandicapAllowance</vt:lpstr>
      <vt:lpstr>HoleHandicapF</vt:lpstr>
      <vt:lpstr>HoleHandicapM</vt:lpstr>
      <vt:lpstr>HoleInfo</vt:lpstr>
      <vt:lpstr>HoleParF</vt:lpstr>
      <vt:lpstr>HoleParM</vt:lpstr>
      <vt:lpstr>Kitty</vt:lpstr>
      <vt:lpstr>MaxIndex</vt:lpstr>
      <vt:lpstr>MensTees</vt:lpstr>
      <vt:lpstr>MTees</vt:lpstr>
      <vt:lpstr>PlacePayouts</vt:lpstr>
      <vt:lpstr>PlayerGender</vt:lpstr>
      <vt:lpstr>PlayerHandicaps</vt:lpstr>
      <vt:lpstr>PlayerInfo</vt:lpstr>
      <vt:lpstr>PlayerNames</vt:lpstr>
      <vt:lpstr>PlayerPlayerNo</vt:lpstr>
      <vt:lpstr>PlayerTeamNo</vt:lpstr>
      <vt:lpstr>PlayerTees</vt:lpstr>
      <vt:lpstr>'Foursome 2 Scoresheet'!Print_Area</vt:lpstr>
      <vt:lpstr>WomensTees</vt:lpstr>
      <vt:lpstr>WTees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2023-07-21T20:08:19Z</cp:lastPrinted>
  <dcterms:created xsi:type="dcterms:W3CDTF">2020-11-08T06:36:47Z</dcterms:created>
  <dcterms:modified xsi:type="dcterms:W3CDTF">2023-07-26T05:48:52Z</dcterms:modified>
</cp:coreProperties>
</file>